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# GLOBAL\Documents\# MY PUBLICATIONS\# My articles\PRINT_2\### WORK\"/>
    </mc:Choice>
  </mc:AlternateContent>
  <bookViews>
    <workbookView xWindow="108" yWindow="24" windowWidth="24900" windowHeight="11352"/>
  </bookViews>
  <sheets>
    <sheet name="VSWR Calc" sheetId="1" r:id="rId1"/>
  </sheets>
  <definedNames>
    <definedName name="_xlnm.Print_Area" localSheetId="0">'VSWR Calc'!$B$20:$G$43</definedName>
  </definedNames>
  <calcPr calcId="171027"/>
</workbook>
</file>

<file path=xl/calcChain.xml><?xml version="1.0" encoding="utf-8"?>
<calcChain xmlns="http://schemas.openxmlformats.org/spreadsheetml/2006/main">
  <c r="B17" i="1" l="1"/>
  <c r="C17" i="1" s="1"/>
  <c r="F17" i="1" s="1"/>
  <c r="Y10" i="1"/>
  <c r="Y11" i="1" s="1"/>
  <c r="Y9" i="1"/>
  <c r="K9" i="1"/>
  <c r="L9" i="1" l="1"/>
  <c r="M9" i="1" s="1"/>
  <c r="R9" i="1"/>
  <c r="K10" i="1"/>
  <c r="K11" i="1" s="1"/>
  <c r="K12" i="1" s="1"/>
  <c r="D17" i="1"/>
  <c r="Y12" i="1"/>
  <c r="I17" i="1"/>
  <c r="E17" i="1"/>
  <c r="G17" i="1" s="1"/>
  <c r="H17" i="1"/>
  <c r="Y13" i="1" l="1"/>
  <c r="L12" i="1" s="1"/>
  <c r="L10" i="1"/>
  <c r="O10" i="1" s="1"/>
  <c r="S9" i="1"/>
  <c r="T9" i="1" s="1"/>
  <c r="R10" i="1"/>
  <c r="K13" i="1"/>
  <c r="L11" i="1"/>
  <c r="M10" i="1" l="1"/>
  <c r="Y14" i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Y50" i="1" s="1"/>
  <c r="Y51" i="1" s="1"/>
  <c r="Y52" i="1" s="1"/>
  <c r="Y53" i="1" s="1"/>
  <c r="Y54" i="1" s="1"/>
  <c r="Y55" i="1" s="1"/>
  <c r="Y56" i="1" s="1"/>
  <c r="Y57" i="1" s="1"/>
  <c r="Y58" i="1" s="1"/>
  <c r="Y59" i="1" s="1"/>
  <c r="N10" i="1"/>
  <c r="P10" i="1" s="1"/>
  <c r="R11" i="1"/>
  <c r="S10" i="1"/>
  <c r="N12" i="1"/>
  <c r="P12" i="1" s="1"/>
  <c r="M12" i="1"/>
  <c r="O12" i="1"/>
  <c r="O11" i="1"/>
  <c r="M11" i="1"/>
  <c r="N11" i="1"/>
  <c r="P11" i="1" s="1"/>
  <c r="K14" i="1"/>
  <c r="L13" i="1" l="1"/>
  <c r="M13" i="1" s="1"/>
  <c r="U10" i="1"/>
  <c r="W10" i="1" s="1"/>
  <c r="V10" i="1"/>
  <c r="T10" i="1"/>
  <c r="R12" i="1"/>
  <c r="S11" i="1"/>
  <c r="K15" i="1"/>
  <c r="L14" i="1"/>
  <c r="N13" i="1" l="1"/>
  <c r="P13" i="1" s="1"/>
  <c r="O13" i="1"/>
  <c r="R13" i="1"/>
  <c r="S12" i="1"/>
  <c r="V11" i="1"/>
  <c r="U11" i="1"/>
  <c r="W11" i="1" s="1"/>
  <c r="T11" i="1"/>
  <c r="K16" i="1"/>
  <c r="L15" i="1"/>
  <c r="O14" i="1"/>
  <c r="N14" i="1"/>
  <c r="P14" i="1" s="1"/>
  <c r="M14" i="1"/>
  <c r="V12" i="1" l="1"/>
  <c r="U12" i="1"/>
  <c r="W12" i="1" s="1"/>
  <c r="T12" i="1"/>
  <c r="S13" i="1"/>
  <c r="R14" i="1"/>
  <c r="M15" i="1"/>
  <c r="O15" i="1"/>
  <c r="N15" i="1"/>
  <c r="P15" i="1" s="1"/>
  <c r="K17" i="1"/>
  <c r="L16" i="1"/>
  <c r="R15" i="1" l="1"/>
  <c r="S14" i="1"/>
  <c r="U13" i="1"/>
  <c r="W13" i="1" s="1"/>
  <c r="T13" i="1"/>
  <c r="V13" i="1"/>
  <c r="L17" i="1"/>
  <c r="K18" i="1"/>
  <c r="O16" i="1"/>
  <c r="N16" i="1"/>
  <c r="P16" i="1" s="1"/>
  <c r="M16" i="1"/>
  <c r="V14" i="1" l="1"/>
  <c r="U14" i="1"/>
  <c r="W14" i="1" s="1"/>
  <c r="T14" i="1"/>
  <c r="R16" i="1"/>
  <c r="S15" i="1"/>
  <c r="O17" i="1"/>
  <c r="N17" i="1"/>
  <c r="P17" i="1" s="1"/>
  <c r="M17" i="1"/>
  <c r="L18" i="1"/>
  <c r="K19" i="1"/>
  <c r="V15" i="1" l="1"/>
  <c r="T15" i="1"/>
  <c r="U15" i="1"/>
  <c r="W15" i="1" s="1"/>
  <c r="R17" i="1"/>
  <c r="S16" i="1"/>
  <c r="K20" i="1"/>
  <c r="L19" i="1"/>
  <c r="N18" i="1"/>
  <c r="P18" i="1" s="1"/>
  <c r="M18" i="1"/>
  <c r="O18" i="1"/>
  <c r="U16" i="1" l="1"/>
  <c r="W16" i="1" s="1"/>
  <c r="T16" i="1"/>
  <c r="V16" i="1"/>
  <c r="R18" i="1"/>
  <c r="S17" i="1"/>
  <c r="K21" i="1"/>
  <c r="L20" i="1"/>
  <c r="M19" i="1"/>
  <c r="N19" i="1"/>
  <c r="P19" i="1" s="1"/>
  <c r="O19" i="1"/>
  <c r="U17" i="1" l="1"/>
  <c r="W17" i="1" s="1"/>
  <c r="V17" i="1"/>
  <c r="T17" i="1"/>
  <c r="R19" i="1"/>
  <c r="S18" i="1"/>
  <c r="O20" i="1"/>
  <c r="M20" i="1"/>
  <c r="N20" i="1"/>
  <c r="P20" i="1" s="1"/>
  <c r="K22" i="1"/>
  <c r="L21" i="1"/>
  <c r="S19" i="1" l="1"/>
  <c r="R20" i="1"/>
  <c r="U18" i="1"/>
  <c r="W18" i="1" s="1"/>
  <c r="T18" i="1"/>
  <c r="V18" i="1"/>
  <c r="O21" i="1"/>
  <c r="N21" i="1"/>
  <c r="P21" i="1" s="1"/>
  <c r="M21" i="1"/>
  <c r="K23" i="1"/>
  <c r="L22" i="1"/>
  <c r="S20" i="1" l="1"/>
  <c r="R21" i="1"/>
  <c r="T19" i="1"/>
  <c r="U19" i="1"/>
  <c r="W19" i="1" s="1"/>
  <c r="V19" i="1"/>
  <c r="N22" i="1"/>
  <c r="P22" i="1" s="1"/>
  <c r="M22" i="1"/>
  <c r="O22" i="1"/>
  <c r="K24" i="1"/>
  <c r="L23" i="1"/>
  <c r="R22" i="1" l="1"/>
  <c r="S21" i="1"/>
  <c r="U20" i="1"/>
  <c r="W20" i="1" s="1"/>
  <c r="T20" i="1"/>
  <c r="V20" i="1"/>
  <c r="M23" i="1"/>
  <c r="O23" i="1"/>
  <c r="N23" i="1"/>
  <c r="P23" i="1" s="1"/>
  <c r="K25" i="1"/>
  <c r="L24" i="1"/>
  <c r="T21" i="1" l="1"/>
  <c r="V21" i="1"/>
  <c r="U21" i="1"/>
  <c r="W21" i="1" s="1"/>
  <c r="R23" i="1"/>
  <c r="S22" i="1"/>
  <c r="O24" i="1"/>
  <c r="N24" i="1"/>
  <c r="P24" i="1" s="1"/>
  <c r="M24" i="1"/>
  <c r="K26" i="1"/>
  <c r="L25" i="1"/>
  <c r="V22" i="1" l="1"/>
  <c r="U22" i="1"/>
  <c r="W22" i="1" s="1"/>
  <c r="T22" i="1"/>
  <c r="S23" i="1"/>
  <c r="R24" i="1"/>
  <c r="K27" i="1"/>
  <c r="L26" i="1"/>
  <c r="O25" i="1"/>
  <c r="N25" i="1"/>
  <c r="P25" i="1" s="1"/>
  <c r="M25" i="1"/>
  <c r="R25" i="1" l="1"/>
  <c r="S24" i="1"/>
  <c r="T23" i="1"/>
  <c r="V23" i="1"/>
  <c r="U23" i="1"/>
  <c r="W23" i="1" s="1"/>
  <c r="N26" i="1"/>
  <c r="P26" i="1" s="1"/>
  <c r="M26" i="1"/>
  <c r="O26" i="1"/>
  <c r="K28" i="1"/>
  <c r="L27" i="1"/>
  <c r="U24" i="1" l="1"/>
  <c r="W24" i="1" s="1"/>
  <c r="T24" i="1"/>
  <c r="V24" i="1"/>
  <c r="R26" i="1"/>
  <c r="S25" i="1"/>
  <c r="M27" i="1"/>
  <c r="O27" i="1"/>
  <c r="N27" i="1"/>
  <c r="P27" i="1" s="1"/>
  <c r="K29" i="1"/>
  <c r="L28" i="1"/>
  <c r="R27" i="1" l="1"/>
  <c r="S26" i="1"/>
  <c r="T25" i="1"/>
  <c r="V25" i="1"/>
  <c r="U25" i="1"/>
  <c r="W25" i="1" s="1"/>
  <c r="O28" i="1"/>
  <c r="N28" i="1"/>
  <c r="P28" i="1" s="1"/>
  <c r="M28" i="1"/>
  <c r="L29" i="1"/>
  <c r="K30" i="1"/>
  <c r="R28" i="1" l="1"/>
  <c r="S27" i="1"/>
  <c r="V26" i="1"/>
  <c r="U26" i="1"/>
  <c r="W26" i="1" s="1"/>
  <c r="T26" i="1"/>
  <c r="O29" i="1"/>
  <c r="N29" i="1"/>
  <c r="P29" i="1" s="1"/>
  <c r="M29" i="1"/>
  <c r="K31" i="1"/>
  <c r="L30" i="1"/>
  <c r="V27" i="1" l="1"/>
  <c r="U27" i="1"/>
  <c r="W27" i="1" s="1"/>
  <c r="T27" i="1"/>
  <c r="R29" i="1"/>
  <c r="S28" i="1"/>
  <c r="N30" i="1"/>
  <c r="P30" i="1" s="1"/>
  <c r="M30" i="1"/>
  <c r="O30" i="1"/>
  <c r="K32" i="1"/>
  <c r="L31" i="1"/>
  <c r="T28" i="1" l="1"/>
  <c r="V28" i="1"/>
  <c r="U28" i="1"/>
  <c r="W28" i="1" s="1"/>
  <c r="R30" i="1"/>
  <c r="S29" i="1"/>
  <c r="M31" i="1"/>
  <c r="O31" i="1"/>
  <c r="N31" i="1"/>
  <c r="P31" i="1" s="1"/>
  <c r="K33" i="1"/>
  <c r="L32" i="1"/>
  <c r="T29" i="1" l="1"/>
  <c r="V29" i="1"/>
  <c r="U29" i="1"/>
  <c r="W29" i="1" s="1"/>
  <c r="R31" i="1"/>
  <c r="S30" i="1"/>
  <c r="O32" i="1"/>
  <c r="N32" i="1"/>
  <c r="P32" i="1" s="1"/>
  <c r="M32" i="1"/>
  <c r="K34" i="1"/>
  <c r="L33" i="1"/>
  <c r="U30" i="1" l="1"/>
  <c r="W30" i="1" s="1"/>
  <c r="T30" i="1"/>
  <c r="V30" i="1"/>
  <c r="S31" i="1"/>
  <c r="R32" i="1"/>
  <c r="K35" i="1"/>
  <c r="L34" i="1"/>
  <c r="O33" i="1"/>
  <c r="N33" i="1"/>
  <c r="P33" i="1" s="1"/>
  <c r="M33" i="1"/>
  <c r="R33" i="1" l="1"/>
  <c r="S32" i="1"/>
  <c r="V31" i="1"/>
  <c r="U31" i="1"/>
  <c r="W31" i="1" s="1"/>
  <c r="T31" i="1"/>
  <c r="N34" i="1"/>
  <c r="P34" i="1" s="1"/>
  <c r="O34" i="1"/>
  <c r="M34" i="1"/>
  <c r="K36" i="1"/>
  <c r="L35" i="1"/>
  <c r="V32" i="1" l="1"/>
  <c r="T32" i="1"/>
  <c r="U32" i="1"/>
  <c r="W32" i="1" s="1"/>
  <c r="S33" i="1"/>
  <c r="R34" i="1"/>
  <c r="M35" i="1"/>
  <c r="N35" i="1"/>
  <c r="P35" i="1" s="1"/>
  <c r="O35" i="1"/>
  <c r="K37" i="1"/>
  <c r="L36" i="1"/>
  <c r="R35" i="1" l="1"/>
  <c r="S34" i="1"/>
  <c r="V33" i="1"/>
  <c r="U33" i="1"/>
  <c r="W33" i="1" s="1"/>
  <c r="T33" i="1"/>
  <c r="O36" i="1"/>
  <c r="N36" i="1"/>
  <c r="P36" i="1" s="1"/>
  <c r="M36" i="1"/>
  <c r="K38" i="1"/>
  <c r="L37" i="1"/>
  <c r="R36" i="1" l="1"/>
  <c r="S35" i="1"/>
  <c r="U34" i="1"/>
  <c r="W34" i="1" s="1"/>
  <c r="T34" i="1"/>
  <c r="V34" i="1"/>
  <c r="K39" i="1"/>
  <c r="L38" i="1"/>
  <c r="O37" i="1"/>
  <c r="M37" i="1"/>
  <c r="N37" i="1"/>
  <c r="P37" i="1" s="1"/>
  <c r="V35" i="1" l="1"/>
  <c r="T35" i="1"/>
  <c r="U35" i="1"/>
  <c r="W35" i="1" s="1"/>
  <c r="S36" i="1"/>
  <c r="R37" i="1"/>
  <c r="O38" i="1"/>
  <c r="N38" i="1"/>
  <c r="P38" i="1" s="1"/>
  <c r="M38" i="1"/>
  <c r="K40" i="1"/>
  <c r="L39" i="1"/>
  <c r="R38" i="1" l="1"/>
  <c r="S37" i="1"/>
  <c r="V36" i="1"/>
  <c r="U36" i="1"/>
  <c r="W36" i="1" s="1"/>
  <c r="T36" i="1"/>
  <c r="N39" i="1"/>
  <c r="P39" i="1" s="1"/>
  <c r="M39" i="1"/>
  <c r="O39" i="1"/>
  <c r="K41" i="1"/>
  <c r="L40" i="1"/>
  <c r="V37" i="1" l="1"/>
  <c r="T37" i="1"/>
  <c r="U37" i="1"/>
  <c r="W37" i="1" s="1"/>
  <c r="R39" i="1"/>
  <c r="S38" i="1"/>
  <c r="K42" i="1"/>
  <c r="L41" i="1"/>
  <c r="M40" i="1"/>
  <c r="N40" i="1"/>
  <c r="P40" i="1" s="1"/>
  <c r="O40" i="1"/>
  <c r="V38" i="1" l="1"/>
  <c r="U38" i="1"/>
  <c r="W38" i="1" s="1"/>
  <c r="T38" i="1"/>
  <c r="R40" i="1"/>
  <c r="S39" i="1"/>
  <c r="O41" i="1"/>
  <c r="M41" i="1"/>
  <c r="N41" i="1"/>
  <c r="P41" i="1" s="1"/>
  <c r="K43" i="1"/>
  <c r="L42" i="1"/>
  <c r="V39" i="1" l="1"/>
  <c r="T39" i="1"/>
  <c r="U39" i="1"/>
  <c r="W39" i="1" s="1"/>
  <c r="R41" i="1"/>
  <c r="S40" i="1"/>
  <c r="O42" i="1"/>
  <c r="N42" i="1"/>
  <c r="P42" i="1" s="1"/>
  <c r="M42" i="1"/>
  <c r="L43" i="1"/>
  <c r="K44" i="1"/>
  <c r="U40" i="1" l="1"/>
  <c r="W40" i="1" s="1"/>
  <c r="T40" i="1"/>
  <c r="V40" i="1"/>
  <c r="R42" i="1"/>
  <c r="S41" i="1"/>
  <c r="K45" i="1"/>
  <c r="L44" i="1"/>
  <c r="N43" i="1"/>
  <c r="P43" i="1" s="1"/>
  <c r="M43" i="1"/>
  <c r="O43" i="1"/>
  <c r="U41" i="1" l="1"/>
  <c r="W41" i="1" s="1"/>
  <c r="T41" i="1"/>
  <c r="V41" i="1"/>
  <c r="R43" i="1"/>
  <c r="S42" i="1"/>
  <c r="K46" i="1"/>
  <c r="L45" i="1"/>
  <c r="M44" i="1"/>
  <c r="N44" i="1"/>
  <c r="P44" i="1" s="1"/>
  <c r="O44" i="1"/>
  <c r="U42" i="1" l="1"/>
  <c r="W42" i="1" s="1"/>
  <c r="V42" i="1"/>
  <c r="T42" i="1"/>
  <c r="R44" i="1"/>
  <c r="S43" i="1"/>
  <c r="O45" i="1"/>
  <c r="M45" i="1"/>
  <c r="N45" i="1"/>
  <c r="P45" i="1" s="1"/>
  <c r="K47" i="1"/>
  <c r="L46" i="1"/>
  <c r="R45" i="1" l="1"/>
  <c r="S44" i="1"/>
  <c r="U43" i="1"/>
  <c r="W43" i="1" s="1"/>
  <c r="V43" i="1"/>
  <c r="T43" i="1"/>
  <c r="O46" i="1"/>
  <c r="N46" i="1"/>
  <c r="P46" i="1" s="1"/>
  <c r="M46" i="1"/>
  <c r="L47" i="1"/>
  <c r="K48" i="1"/>
  <c r="V44" i="1" l="1"/>
  <c r="U44" i="1"/>
  <c r="W44" i="1" s="1"/>
  <c r="T44" i="1"/>
  <c r="S45" i="1"/>
  <c r="R46" i="1"/>
  <c r="K49" i="1"/>
  <c r="L48" i="1"/>
  <c r="N47" i="1"/>
  <c r="P47" i="1" s="1"/>
  <c r="M47" i="1"/>
  <c r="O47" i="1"/>
  <c r="R47" i="1" l="1"/>
  <c r="S46" i="1"/>
  <c r="T45" i="1"/>
  <c r="V45" i="1"/>
  <c r="U45" i="1"/>
  <c r="W45" i="1" s="1"/>
  <c r="K50" i="1"/>
  <c r="L49" i="1"/>
  <c r="M48" i="1"/>
  <c r="N48" i="1"/>
  <c r="P48" i="1" s="1"/>
  <c r="O48" i="1"/>
  <c r="T46" i="1" l="1"/>
  <c r="U46" i="1"/>
  <c r="W46" i="1" s="1"/>
  <c r="V46" i="1"/>
  <c r="R48" i="1"/>
  <c r="S47" i="1"/>
  <c r="O49" i="1"/>
  <c r="M49" i="1"/>
  <c r="N49" i="1"/>
  <c r="P49" i="1" s="1"/>
  <c r="K51" i="1"/>
  <c r="L50" i="1"/>
  <c r="T47" i="1" l="1"/>
  <c r="U47" i="1"/>
  <c r="W47" i="1" s="1"/>
  <c r="V47" i="1"/>
  <c r="R49" i="1"/>
  <c r="S48" i="1"/>
  <c r="O50" i="1"/>
  <c r="N50" i="1"/>
  <c r="P50" i="1" s="1"/>
  <c r="M50" i="1"/>
  <c r="K52" i="1"/>
  <c r="L51" i="1"/>
  <c r="V48" i="1" l="1"/>
  <c r="U48" i="1"/>
  <c r="W48" i="1" s="1"/>
  <c r="T48" i="1"/>
  <c r="R50" i="1"/>
  <c r="S49" i="1"/>
  <c r="N51" i="1"/>
  <c r="P51" i="1" s="1"/>
  <c r="M51" i="1"/>
  <c r="O51" i="1"/>
  <c r="K53" i="1"/>
  <c r="L52" i="1"/>
  <c r="T49" i="1" l="1"/>
  <c r="V49" i="1"/>
  <c r="U49" i="1"/>
  <c r="W49" i="1" s="1"/>
  <c r="R51" i="1"/>
  <c r="S50" i="1"/>
  <c r="K54" i="1"/>
  <c r="L53" i="1"/>
  <c r="M52" i="1"/>
  <c r="O52" i="1"/>
  <c r="N52" i="1"/>
  <c r="P52" i="1" s="1"/>
  <c r="T50" i="1" l="1"/>
  <c r="U50" i="1"/>
  <c r="W50" i="1" s="1"/>
  <c r="V50" i="1"/>
  <c r="R52" i="1"/>
  <c r="S51" i="1"/>
  <c r="O53" i="1"/>
  <c r="N53" i="1"/>
  <c r="P53" i="1" s="1"/>
  <c r="M53" i="1"/>
  <c r="K55" i="1"/>
  <c r="L54" i="1"/>
  <c r="U51" i="1" l="1"/>
  <c r="W51" i="1" s="1"/>
  <c r="T51" i="1"/>
  <c r="V51" i="1"/>
  <c r="R53" i="1"/>
  <c r="S52" i="1"/>
  <c r="O54" i="1"/>
  <c r="N54" i="1"/>
  <c r="P54" i="1" s="1"/>
  <c r="M54" i="1"/>
  <c r="K56" i="1"/>
  <c r="L55" i="1"/>
  <c r="V52" i="1" l="1"/>
  <c r="U52" i="1"/>
  <c r="W52" i="1" s="1"/>
  <c r="T52" i="1"/>
  <c r="S53" i="1"/>
  <c r="R54" i="1"/>
  <c r="N55" i="1"/>
  <c r="P55" i="1" s="1"/>
  <c r="M55" i="1"/>
  <c r="O55" i="1"/>
  <c r="K57" i="1"/>
  <c r="L56" i="1"/>
  <c r="R55" i="1" l="1"/>
  <c r="S54" i="1"/>
  <c r="U53" i="1"/>
  <c r="W53" i="1" s="1"/>
  <c r="T53" i="1"/>
  <c r="V53" i="1"/>
  <c r="K58" i="1"/>
  <c r="L57" i="1"/>
  <c r="M56" i="1"/>
  <c r="O56" i="1"/>
  <c r="N56" i="1"/>
  <c r="P56" i="1" s="1"/>
  <c r="T54" i="1" l="1"/>
  <c r="V54" i="1"/>
  <c r="U54" i="1"/>
  <c r="W54" i="1" s="1"/>
  <c r="S55" i="1"/>
  <c r="R56" i="1"/>
  <c r="O57" i="1"/>
  <c r="N57" i="1"/>
  <c r="P57" i="1" s="1"/>
  <c r="M57" i="1"/>
  <c r="K59" i="1"/>
  <c r="L59" i="1" s="1"/>
  <c r="L58" i="1"/>
  <c r="R57" i="1" l="1"/>
  <c r="S56" i="1"/>
  <c r="U55" i="1"/>
  <c r="W55" i="1" s="1"/>
  <c r="T55" i="1"/>
  <c r="V55" i="1"/>
  <c r="O58" i="1"/>
  <c r="N58" i="1"/>
  <c r="P58" i="1" s="1"/>
  <c r="M58" i="1"/>
  <c r="N59" i="1"/>
  <c r="P59" i="1" s="1"/>
  <c r="M59" i="1"/>
  <c r="O59" i="1"/>
  <c r="R58" i="1" l="1"/>
  <c r="S57" i="1"/>
  <c r="V56" i="1"/>
  <c r="U56" i="1"/>
  <c r="W56" i="1" s="1"/>
  <c r="T56" i="1"/>
  <c r="U57" i="1" l="1"/>
  <c r="W57" i="1" s="1"/>
  <c r="T57" i="1"/>
  <c r="V57" i="1"/>
  <c r="R59" i="1"/>
  <c r="S59" i="1" s="1"/>
  <c r="S58" i="1"/>
  <c r="T58" i="1" l="1"/>
  <c r="V58" i="1"/>
  <c r="U58" i="1"/>
  <c r="W58" i="1" s="1"/>
  <c r="V59" i="1"/>
  <c r="U59" i="1"/>
  <c r="W59" i="1" s="1"/>
</calcChain>
</file>

<file path=xl/sharedStrings.xml><?xml version="1.0" encoding="utf-8"?>
<sst xmlns="http://schemas.openxmlformats.org/spreadsheetml/2006/main" count="32" uniqueCount="19">
  <si>
    <t>Return Loss VSWR Calculator</t>
  </si>
  <si>
    <t>Ohms</t>
  </si>
  <si>
    <r>
      <rPr>
        <b/>
        <sz val="16"/>
        <color theme="0"/>
        <rFont val="Calibri"/>
        <family val="2"/>
      </rPr>
      <t>R</t>
    </r>
    <r>
      <rPr>
        <b/>
        <sz val="12"/>
        <color theme="0"/>
        <rFont val="Calibri"/>
        <family val="2"/>
      </rPr>
      <t>z
Sourse
(Ohms)</t>
    </r>
  </si>
  <si>
    <t>ρ</t>
  </si>
  <si>
    <t>VSWR</t>
  </si>
  <si>
    <t>Return 
Loss
(dB)</t>
  </si>
  <si>
    <t>Voltage
Loss
(%)</t>
  </si>
  <si>
    <t>Power
Loss
(%)</t>
  </si>
  <si>
    <t>~</t>
  </si>
  <si>
    <r>
      <rPr>
        <b/>
        <sz val="18"/>
        <color theme="0"/>
        <rFont val="Calibri"/>
        <family val="2"/>
      </rPr>
      <t>R</t>
    </r>
    <r>
      <rPr>
        <b/>
        <sz val="14"/>
        <color theme="0"/>
        <rFont val="Calibri"/>
        <family val="2"/>
      </rPr>
      <t>z load
(Ohms)</t>
    </r>
  </si>
  <si>
    <t>Return Loss</t>
  </si>
  <si>
    <t>Mismatch Loss</t>
  </si>
  <si>
    <t>S11
 (dB)</t>
  </si>
  <si>
    <t>Power
Ratio</t>
  </si>
  <si>
    <t>S21
(dB)</t>
  </si>
  <si>
    <t xml:space="preserve">                                     Produced by Alex Lapayev</t>
  </si>
  <si>
    <r>
      <t xml:space="preserve">Enter the R Source impedance </t>
    </r>
    <r>
      <rPr>
        <b/>
        <sz val="14"/>
        <color indexed="9"/>
        <rFont val="Calibri"/>
        <family val="2"/>
      </rPr>
      <t>Rz S &gt;</t>
    </r>
  </si>
  <si>
    <r>
      <t xml:space="preserve">Enter the R Load impedance </t>
    </r>
    <r>
      <rPr>
        <b/>
        <sz val="14"/>
        <color indexed="9"/>
        <rFont val="Calibri"/>
        <family val="2"/>
      </rPr>
      <t>Rz L &gt;</t>
    </r>
  </si>
  <si>
    <t xml:space="preserve">  Note:
  The Voltage and Power Loss Percentage mean the percents from the forward part
  of energy only, not from all energy.
  For an example: 50% means two parts of energy forward and one part of energy return.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</si>
</sst>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Calibri"/>
      <family val="2"/>
    </font>
    <font>
      <b/>
      <sz val="16"/>
      <color theme="0"/>
      <name val="Calibri"/>
      <family val="2"/>
    </font>
    <font>
      <b/>
      <sz val="18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theme="2" tint="-0.89999084444715716"/>
      <name val="Calibri"/>
      <family val="2"/>
      <scheme val="minor"/>
    </font>
    <font>
      <b/>
      <sz val="14"/>
      <color theme="0"/>
      <name val="Calibri"/>
      <family val="2"/>
    </font>
    <font>
      <b/>
      <sz val="22"/>
      <color theme="0"/>
      <name val="Calibri"/>
      <family val="2"/>
    </font>
    <font>
      <b/>
      <sz val="16"/>
      <color theme="2" tint="-0.89999084444715716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4"/>
      <color indexed="9"/>
      <name val="Calibri"/>
      <family val="2"/>
    </font>
    <font>
      <b/>
      <sz val="14"/>
      <color theme="0" tint="-4.9989318521683403E-2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8"/>
      <color theme="0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2" tint="-0.749961851863155"/>
      </left>
      <right style="thick">
        <color theme="2" tint="-0.749961851863155"/>
      </right>
      <top style="thick">
        <color theme="2" tint="-0.749961851863155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2" tint="-0.749961851863155"/>
      </left>
      <right style="thick">
        <color theme="0"/>
      </right>
      <top style="thick">
        <color theme="2" tint="-0.749961851863155"/>
      </top>
      <bottom/>
      <diagonal/>
    </border>
    <border>
      <left style="thick">
        <color theme="0"/>
      </left>
      <right style="thick">
        <color theme="0"/>
      </right>
      <top style="thick">
        <color theme="2" tint="-0.749961851863155"/>
      </top>
      <bottom/>
      <diagonal/>
    </border>
    <border>
      <left style="thick">
        <color theme="0"/>
      </left>
      <right style="thick">
        <color theme="2" tint="-0.749961851863155"/>
      </right>
      <top style="thick">
        <color theme="2" tint="-0.749961851863155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2" tint="-0.749961851863155"/>
      </left>
      <right style="thick">
        <color theme="2" tint="-0.749961851863155"/>
      </right>
      <top/>
      <bottom style="thick">
        <color theme="2" tint="-0.749961851863155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2" tint="-0.749961851863155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2" tint="-0.749961851863155"/>
      </right>
      <top/>
      <bottom/>
      <diagonal/>
    </border>
    <border>
      <left style="thick">
        <color theme="2" tint="-0.749961851863155"/>
      </left>
      <right style="thick">
        <color theme="0"/>
      </right>
      <top/>
      <bottom style="thick">
        <color theme="2" tint="-0.749961851863155"/>
      </bottom>
      <diagonal/>
    </border>
    <border>
      <left style="thick">
        <color theme="0"/>
      </left>
      <right style="thick">
        <color theme="0"/>
      </right>
      <top/>
      <bottom style="thick">
        <color theme="2" tint="-0.749961851863155"/>
      </bottom>
      <diagonal/>
    </border>
    <border>
      <left style="thick">
        <color theme="0"/>
      </left>
      <right style="thick">
        <color theme="2" tint="-0.749961851863155"/>
      </right>
      <top/>
      <bottom style="thick">
        <color theme="2" tint="-0.749961851863155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2" tint="-0.749961851863155"/>
      </left>
      <right style="medium">
        <color theme="0"/>
      </right>
      <top style="medium">
        <color theme="2" tint="-0.749961851863155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2" tint="-0.749961851863155"/>
      </top>
      <bottom style="medium">
        <color theme="0"/>
      </bottom>
      <diagonal/>
    </border>
    <border>
      <left style="medium">
        <color theme="0"/>
      </left>
      <right style="medium">
        <color theme="2" tint="-0.749961851863155"/>
      </right>
      <top style="medium">
        <color theme="2" tint="-0.749961851863155"/>
      </top>
      <bottom style="medium">
        <color theme="0"/>
      </bottom>
      <diagonal/>
    </border>
    <border>
      <left style="medium">
        <color theme="2" tint="-0.749961851863155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2" tint="-0.749961851863155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2" tint="-0.749961851863155"/>
      </left>
      <right style="medium">
        <color theme="0"/>
      </right>
      <top style="medium">
        <color theme="0"/>
      </top>
      <bottom style="medium">
        <color theme="2" tint="-0.749961851863155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2" tint="-0.749961851863155"/>
      </bottom>
      <diagonal/>
    </border>
    <border>
      <left style="medium">
        <color theme="0"/>
      </left>
      <right style="medium">
        <color theme="0"/>
      </right>
      <top/>
      <bottom style="medium">
        <color theme="2" tint="-0.749961851863155"/>
      </bottom>
      <diagonal/>
    </border>
    <border>
      <left style="medium">
        <color theme="0"/>
      </left>
      <right style="medium">
        <color theme="2" tint="-0.749961851863155"/>
      </right>
      <top style="medium">
        <color theme="0"/>
      </top>
      <bottom style="medium">
        <color theme="2" tint="-0.749961851863155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 style="medium">
        <color theme="2" tint="-0.499984740745262"/>
      </right>
      <top/>
      <bottom style="medium">
        <color theme="2" tint="-0.499984740745262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</borders>
  <cellStyleXfs count="20">
    <xf numFmtId="0" fontId="0" fillId="0" borderId="0"/>
    <xf numFmtId="0" fontId="1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</cellStyleXfs>
  <cellXfs count="90">
    <xf numFmtId="0" fontId="0" fillId="0" borderId="0" xfId="0"/>
    <xf numFmtId="0" fontId="0" fillId="2" borderId="0" xfId="0" applyFill="1"/>
    <xf numFmtId="0" fontId="0" fillId="2" borderId="0" xfId="0" applyFill="1" applyProtection="1"/>
    <xf numFmtId="0" fontId="0" fillId="2" borderId="0" xfId="0" applyFill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 wrapText="1"/>
    </xf>
    <xf numFmtId="0" fontId="8" fillId="6" borderId="2" xfId="0" applyFont="1" applyFill="1" applyBorder="1" applyAlignment="1" applyProtection="1">
      <alignment vertical="center" wrapText="1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center" vertical="center"/>
    </xf>
    <xf numFmtId="0" fontId="4" fillId="5" borderId="11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7" fillId="3" borderId="13" xfId="0" applyFont="1" applyFill="1" applyBorder="1" applyAlignment="1" applyProtection="1">
      <alignment horizontal="center" vertical="center"/>
    </xf>
    <xf numFmtId="0" fontId="8" fillId="3" borderId="13" xfId="0" applyFont="1" applyFill="1" applyBorder="1" applyAlignment="1" applyProtection="1">
      <alignment horizontal="center" vertical="center"/>
    </xf>
    <xf numFmtId="0" fontId="8" fillId="3" borderId="13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0" fontId="8" fillId="6" borderId="0" xfId="0" applyFont="1" applyFill="1" applyBorder="1" applyAlignment="1" applyProtection="1">
      <alignment vertical="center" wrapText="1"/>
    </xf>
    <xf numFmtId="0" fontId="19" fillId="2" borderId="0" xfId="0" applyFont="1" applyFill="1" applyProtection="1"/>
    <xf numFmtId="0" fontId="5" fillId="3" borderId="15" xfId="0" applyFont="1" applyFill="1" applyBorder="1" applyAlignment="1" applyProtection="1">
      <alignment horizontal="center" vertical="center"/>
    </xf>
    <xf numFmtId="0" fontId="7" fillId="3" borderId="16" xfId="0" applyFont="1" applyFill="1" applyBorder="1" applyAlignment="1" applyProtection="1">
      <alignment horizontal="center" vertical="center"/>
    </xf>
    <xf numFmtId="0" fontId="8" fillId="3" borderId="16" xfId="0" applyFont="1" applyFill="1" applyBorder="1" applyAlignment="1" applyProtection="1">
      <alignment horizontal="center" vertical="center"/>
    </xf>
    <xf numFmtId="0" fontId="8" fillId="3" borderId="16" xfId="0" applyFont="1" applyFill="1" applyBorder="1" applyAlignment="1" applyProtection="1">
      <alignment horizontal="center" vertical="center" wrapText="1"/>
    </xf>
    <xf numFmtId="0" fontId="8" fillId="3" borderId="17" xfId="0" applyFont="1" applyFill="1" applyBorder="1" applyAlignment="1" applyProtection="1">
      <alignment horizontal="center" vertical="center" wrapText="1"/>
    </xf>
    <xf numFmtId="0" fontId="9" fillId="5" borderId="8" xfId="0" applyFont="1" applyFill="1" applyBorder="1" applyAlignment="1" applyProtection="1">
      <alignment horizontal="center" vertical="center"/>
    </xf>
    <xf numFmtId="0" fontId="9" fillId="5" borderId="9" xfId="0" applyFont="1" applyFill="1" applyBorder="1" applyAlignment="1" applyProtection="1">
      <alignment horizontal="center" vertical="center"/>
    </xf>
    <xf numFmtId="0" fontId="9" fillId="5" borderId="11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vertical="center" wrapText="1"/>
    </xf>
    <xf numFmtId="0" fontId="9" fillId="5" borderId="18" xfId="0" applyFont="1" applyFill="1" applyBorder="1" applyAlignment="1" applyProtection="1">
      <alignment horizontal="center" vertical="center"/>
    </xf>
    <xf numFmtId="0" fontId="9" fillId="5" borderId="18" xfId="0" applyFont="1" applyFill="1" applyBorder="1" applyAlignment="1" applyProtection="1">
      <alignment vertical="center"/>
    </xf>
    <xf numFmtId="0" fontId="9" fillId="5" borderId="19" xfId="0" applyFont="1" applyFill="1" applyBorder="1" applyAlignment="1" applyProtection="1">
      <alignment vertical="center"/>
    </xf>
    <xf numFmtId="0" fontId="8" fillId="3" borderId="18" xfId="0" applyFont="1" applyFill="1" applyBorder="1" applyAlignment="1" applyProtection="1">
      <alignment horizontal="center" vertical="center"/>
    </xf>
    <xf numFmtId="0" fontId="8" fillId="3" borderId="18" xfId="0" applyFont="1" applyFill="1" applyBorder="1" applyAlignment="1" applyProtection="1">
      <alignment vertical="center"/>
    </xf>
    <xf numFmtId="0" fontId="8" fillId="3" borderId="19" xfId="0" applyFont="1" applyFill="1" applyBorder="1" applyAlignment="1" applyProtection="1">
      <alignment vertical="center"/>
    </xf>
    <xf numFmtId="0" fontId="21" fillId="8" borderId="20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 wrapText="1"/>
    </xf>
    <xf numFmtId="0" fontId="3" fillId="3" borderId="23" xfId="0" applyFont="1" applyFill="1" applyBorder="1" applyAlignment="1" applyProtection="1">
      <alignment horizontal="center"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/>
    </xf>
    <xf numFmtId="0" fontId="3" fillId="3" borderId="25" xfId="0" applyFont="1" applyFill="1" applyBorder="1" applyAlignment="1" applyProtection="1">
      <alignment horizontal="center" vertical="center"/>
    </xf>
    <xf numFmtId="0" fontId="3" fillId="3" borderId="25" xfId="0" applyFont="1" applyFill="1" applyBorder="1" applyAlignment="1" applyProtection="1">
      <alignment horizontal="center" vertical="center" wrapText="1"/>
    </xf>
    <xf numFmtId="0" fontId="3" fillId="3" borderId="26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 wrapText="1"/>
    </xf>
    <xf numFmtId="0" fontId="3" fillId="3" borderId="28" xfId="0" applyFont="1" applyFill="1" applyBorder="1" applyAlignment="1" applyProtection="1">
      <alignment horizontal="center" vertical="center" wrapText="1"/>
    </xf>
    <xf numFmtId="0" fontId="10" fillId="3" borderId="29" xfId="0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 wrapText="1"/>
    </xf>
    <xf numFmtId="0" fontId="3" fillId="3" borderId="31" xfId="0" applyFont="1" applyFill="1" applyBorder="1" applyAlignment="1" applyProtection="1">
      <alignment horizontal="center" vertical="center" wrapText="1"/>
    </xf>
    <xf numFmtId="0" fontId="3" fillId="3" borderId="32" xfId="0" applyFont="1" applyFill="1" applyBorder="1" applyAlignment="1" applyProtection="1">
      <alignment horizontal="center" vertical="center" wrapText="1"/>
    </xf>
    <xf numFmtId="0" fontId="12" fillId="5" borderId="33" xfId="0" applyFont="1" applyFill="1" applyBorder="1" applyAlignment="1" applyProtection="1">
      <alignment horizontal="center" vertical="center"/>
    </xf>
    <xf numFmtId="0" fontId="12" fillId="5" borderId="34" xfId="0" applyFont="1" applyFill="1" applyBorder="1" applyAlignment="1" applyProtection="1">
      <alignment horizontal="center" vertical="center"/>
    </xf>
    <xf numFmtId="0" fontId="0" fillId="5" borderId="1" xfId="0" applyFill="1" applyBorder="1" applyProtection="1"/>
    <xf numFmtId="0" fontId="0" fillId="5" borderId="2" xfId="0" applyFill="1" applyBorder="1" applyProtection="1"/>
    <xf numFmtId="0" fontId="0" fillId="5" borderId="4" xfId="0" applyFill="1" applyBorder="1" applyProtection="1"/>
    <xf numFmtId="0" fontId="0" fillId="5" borderId="35" xfId="0" applyFill="1" applyBorder="1" applyProtection="1"/>
    <xf numFmtId="0" fontId="0" fillId="5" borderId="0" xfId="0" applyFill="1" applyBorder="1" applyProtection="1"/>
    <xf numFmtId="0" fontId="0" fillId="5" borderId="36" xfId="0" applyFill="1" applyBorder="1" applyProtection="1"/>
    <xf numFmtId="0" fontId="0" fillId="5" borderId="8" xfId="0" applyFill="1" applyBorder="1" applyProtection="1"/>
    <xf numFmtId="0" fontId="0" fillId="5" borderId="9" xfId="0" applyFill="1" applyBorder="1" applyProtection="1"/>
    <xf numFmtId="0" fontId="0" fillId="5" borderId="11" xfId="0" applyFill="1" applyBorder="1" applyProtection="1"/>
    <xf numFmtId="0" fontId="13" fillId="2" borderId="0" xfId="0" applyFont="1" applyFill="1" applyBorder="1" applyAlignment="1" applyProtection="1">
      <alignment vertical="center" wrapText="1"/>
    </xf>
    <xf numFmtId="0" fontId="20" fillId="5" borderId="1" xfId="0" applyFont="1" applyFill="1" applyBorder="1" applyAlignment="1" applyProtection="1">
      <alignment horizontal="left" vertical="center" wrapText="1"/>
    </xf>
    <xf numFmtId="0" fontId="20" fillId="5" borderId="2" xfId="0" applyFont="1" applyFill="1" applyBorder="1" applyAlignment="1" applyProtection="1">
      <alignment horizontal="left" vertical="center" wrapText="1"/>
    </xf>
    <xf numFmtId="0" fontId="20" fillId="5" borderId="4" xfId="0" applyFont="1" applyFill="1" applyBorder="1" applyAlignment="1" applyProtection="1">
      <alignment horizontal="left" vertical="center" wrapText="1"/>
    </xf>
    <xf numFmtId="0" fontId="20" fillId="5" borderId="35" xfId="0" applyFont="1" applyFill="1" applyBorder="1" applyAlignment="1" applyProtection="1">
      <alignment horizontal="left" vertical="center" wrapText="1"/>
    </xf>
    <xf numFmtId="0" fontId="20" fillId="5" borderId="0" xfId="0" applyFont="1" applyFill="1" applyBorder="1" applyAlignment="1" applyProtection="1">
      <alignment horizontal="left" vertical="center" wrapText="1"/>
    </xf>
    <xf numFmtId="0" fontId="20" fillId="5" borderId="36" xfId="0" applyFont="1" applyFill="1" applyBorder="1" applyAlignment="1" applyProtection="1">
      <alignment horizontal="left" vertical="center" wrapText="1"/>
    </xf>
    <xf numFmtId="0" fontId="20" fillId="5" borderId="8" xfId="0" applyFont="1" applyFill="1" applyBorder="1" applyAlignment="1" applyProtection="1">
      <alignment horizontal="left" vertical="center" wrapText="1"/>
    </xf>
    <xf numFmtId="0" fontId="20" fillId="5" borderId="9" xfId="0" applyFont="1" applyFill="1" applyBorder="1" applyAlignment="1" applyProtection="1">
      <alignment horizontal="left" vertical="center" wrapText="1"/>
    </xf>
    <xf numFmtId="0" fontId="20" fillId="5" borderId="11" xfId="0" applyFont="1" applyFill="1" applyBorder="1" applyAlignment="1" applyProtection="1">
      <alignment horizontal="left" vertical="center" wrapText="1"/>
    </xf>
    <xf numFmtId="0" fontId="14" fillId="7" borderId="19" xfId="0" applyFont="1" applyFill="1" applyBorder="1" applyAlignment="1" applyProtection="1">
      <alignment horizontal="left" vertical="center"/>
    </xf>
    <xf numFmtId="0" fontId="14" fillId="7" borderId="37" xfId="0" applyFont="1" applyFill="1" applyBorder="1" applyAlignment="1" applyProtection="1">
      <alignment horizontal="left" vertical="center"/>
    </xf>
    <xf numFmtId="0" fontId="14" fillId="7" borderId="38" xfId="0" applyFont="1" applyFill="1" applyBorder="1" applyAlignment="1" applyProtection="1">
      <alignment horizontal="left" vertic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8" fillId="4" borderId="3" xfId="0" applyFont="1" applyFill="1" applyBorder="1" applyAlignment="1" applyProtection="1">
      <alignment horizontal="center" vertical="center"/>
      <protection locked="0"/>
    </xf>
    <xf numFmtId="0" fontId="18" fillId="4" borderId="10" xfId="0" applyFont="1" applyFill="1" applyBorder="1" applyAlignment="1" applyProtection="1">
      <alignment horizontal="center" vertical="center"/>
      <protection locked="0"/>
    </xf>
  </cellXfs>
  <cellStyles count="20">
    <cellStyle name="Hyperlink 2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3" xfId="7"/>
    <cellStyle name="Normal 2 3 2" xfId="8"/>
    <cellStyle name="Normal 2 4" xfId="9"/>
    <cellStyle name="Normal 3" xfId="10"/>
    <cellStyle name="Normal 3 2" xfId="11"/>
    <cellStyle name="Normal 4" xfId="12"/>
    <cellStyle name="Normal 5" xfId="13"/>
    <cellStyle name="Normal 5 2" xfId="14"/>
    <cellStyle name="Normal 5 2 2" xfId="15"/>
    <cellStyle name="Normal 5 3" xfId="16"/>
    <cellStyle name="Normal 6" xfId="17"/>
    <cellStyle name="Normal 6 2" xfId="18"/>
    <cellStyle name="Normal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701040</xdr:colOff>
      <xdr:row>20</xdr:row>
      <xdr:rowOff>14953</xdr:rowOff>
    </xdr:from>
    <xdr:ext cx="3051810" cy="57772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908858" y="4645142"/>
              <a:ext cx="3051810" cy="57772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l-GR" sz="2000">
                  <a:latin typeface="+mn-lt"/>
                </a:rPr>
                <a:t>Γ</a:t>
              </a:r>
              <a:r>
                <a:rPr lang="en-US" sz="2000">
                  <a:latin typeface="+mn-lt"/>
                </a:rPr>
                <a:t> = </a:t>
              </a:r>
              <a14:m>
                <m:oMath xmlns:m="http://schemas.openxmlformats.org/officeDocument/2006/math">
                  <m:f>
                    <m:fPr>
                      <m:ctrlPr>
                        <a:rPr lang="en-US" sz="20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2000" b="0" i="1">
                          <a:latin typeface="Cambria Math"/>
                        </a:rPr>
                        <m:t>(</m:t>
                      </m:r>
                      <m:r>
                        <a:rPr lang="en-US" sz="2000" b="0" i="1">
                          <a:latin typeface="Cambria Math"/>
                        </a:rPr>
                        <m:t>𝑅𝐿</m:t>
                      </m:r>
                      <m:r>
                        <a:rPr lang="en-US" sz="2000" b="0" i="1">
                          <a:latin typeface="Cambria Math"/>
                        </a:rPr>
                        <m:t> −</m:t>
                      </m:r>
                      <m:r>
                        <a:rPr lang="en-US" sz="2000" b="0" i="1">
                          <a:latin typeface="Cambria Math"/>
                        </a:rPr>
                        <m:t>𝑅𝑆</m:t>
                      </m:r>
                      <m:r>
                        <a:rPr lang="en-US" sz="2000" b="0" i="1">
                          <a:latin typeface="Cambria Math"/>
                        </a:rPr>
                        <m:t>)</m:t>
                      </m:r>
                    </m:num>
                    <m:den>
                      <m:r>
                        <a:rPr lang="en-US" sz="2000" b="0" i="1">
                          <a:latin typeface="Cambria Math"/>
                        </a:rPr>
                        <m:t>(</m:t>
                      </m:r>
                      <m:r>
                        <a:rPr lang="en-US" sz="2000" b="0" i="1">
                          <a:latin typeface="Cambria Math"/>
                        </a:rPr>
                        <m:t>𝑅𝐿</m:t>
                      </m:r>
                      <m:r>
                        <a:rPr lang="en-US" sz="2000" b="0" i="1">
                          <a:latin typeface="Cambria Math"/>
                        </a:rPr>
                        <m:t>+</m:t>
                      </m:r>
                      <m:r>
                        <a:rPr lang="en-US" sz="2000" b="0" i="1">
                          <a:latin typeface="Cambria Math"/>
                        </a:rPr>
                        <m:t>𝑅𝑆</m:t>
                      </m:r>
                      <m:r>
                        <a:rPr lang="en-US" sz="2000" b="0" i="1">
                          <a:latin typeface="Cambria Math"/>
                        </a:rPr>
                        <m:t>)</m:t>
                      </m:r>
                    </m:den>
                  </m:f>
                </m:oMath>
              </a14:m>
              <a:r>
                <a:rPr lang="en-US" sz="2000">
                  <a:latin typeface="+mn-lt"/>
                </a:rPr>
                <a:t> = </a:t>
              </a:r>
              <a14:m>
                <m:oMath xmlns:m="http://schemas.openxmlformats.org/officeDocument/2006/math">
                  <m:f>
                    <m:fPr>
                      <m:ctrlPr>
                        <a:rPr lang="en-US" sz="20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2000" b="0" i="1">
                          <a:latin typeface="Cambria Math"/>
                        </a:rPr>
                        <m:t>𝑉</m:t>
                      </m:r>
                      <m:r>
                        <a:rPr lang="en-US" sz="2000" b="0" i="1">
                          <a:latin typeface="Cambria Math"/>
                        </a:rPr>
                        <m:t> </m:t>
                      </m:r>
                      <m:r>
                        <a:rPr lang="en-US" sz="2000" b="0" i="1">
                          <a:latin typeface="Cambria Math"/>
                        </a:rPr>
                        <m:t>𝑟𝑒𝑡𝑢𝑟𝑛</m:t>
                      </m:r>
                    </m:num>
                    <m:den>
                      <m:r>
                        <a:rPr lang="en-US" sz="2000" b="0" i="1">
                          <a:latin typeface="Cambria Math"/>
                        </a:rPr>
                        <m:t>𝑉</m:t>
                      </m:r>
                      <m:r>
                        <a:rPr lang="en-US" sz="2000" b="0" i="1">
                          <a:latin typeface="Cambria Math"/>
                        </a:rPr>
                        <m:t> </m:t>
                      </m:r>
                      <m:r>
                        <a:rPr lang="en-US" sz="2000" b="0" i="1">
                          <a:latin typeface="Cambria Math"/>
                        </a:rPr>
                        <m:t>𝑓𝑜𝑟𝑤𝑎𝑟𝑑</m:t>
                      </m:r>
                    </m:den>
                  </m:f>
                </m:oMath>
              </a14:m>
              <a:r>
                <a:rPr lang="en-US" sz="2000">
                  <a:latin typeface="+mn-lt"/>
                </a:rPr>
                <a:t> ;</a:t>
              </a:r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08858" y="4645142"/>
              <a:ext cx="3051810" cy="57772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l-GR" sz="2000">
                  <a:latin typeface="+mn-lt"/>
                </a:rPr>
                <a:t>Γ</a:t>
              </a:r>
              <a:r>
                <a:rPr lang="en-US" sz="2000">
                  <a:latin typeface="+mn-lt"/>
                </a:rPr>
                <a:t> = </a:t>
              </a:r>
              <a:r>
                <a:rPr lang="en-US" sz="2000" i="0">
                  <a:latin typeface="Cambria Math"/>
                </a:rPr>
                <a:t>(</a:t>
              </a:r>
              <a:r>
                <a:rPr lang="en-US" sz="2000" b="0" i="0">
                  <a:latin typeface="Cambria Math"/>
                </a:rPr>
                <a:t>(𝑅𝐿 −𝑅𝑆))/((𝑅𝐿+𝑅𝑆))</a:t>
              </a:r>
              <a:r>
                <a:rPr lang="en-US" sz="2000">
                  <a:latin typeface="+mn-lt"/>
                </a:rPr>
                <a:t> = </a:t>
              </a:r>
              <a:r>
                <a:rPr lang="en-US" sz="2000" i="0">
                  <a:latin typeface="Cambria Math"/>
                </a:rPr>
                <a:t>(</a:t>
              </a:r>
              <a:r>
                <a:rPr lang="en-US" sz="2000" b="0" i="0">
                  <a:latin typeface="Cambria Math"/>
                </a:rPr>
                <a:t>𝑉 𝑟𝑒𝑡𝑢𝑟𝑛)/(𝑉 𝑓𝑜𝑟𝑤𝑎𝑟𝑑)</a:t>
              </a:r>
              <a:r>
                <a:rPr lang="en-US" sz="2000">
                  <a:latin typeface="+mn-lt"/>
                </a:rPr>
                <a:t> ;</a:t>
              </a:r>
            </a:p>
          </xdr:txBody>
        </xdr:sp>
      </mc:Fallback>
    </mc:AlternateContent>
    <xdr:clientData/>
  </xdr:oneCellAnchor>
  <xdr:oneCellAnchor>
    <xdr:from>
      <xdr:col>2</xdr:col>
      <xdr:colOff>24765</xdr:colOff>
      <xdr:row>22</xdr:row>
      <xdr:rowOff>205453</xdr:rowOff>
    </xdr:from>
    <xdr:ext cx="2032635" cy="468013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30605" y="5267904"/>
          <a:ext cx="2032635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l-GR" sz="2000">
              <a:latin typeface="+mn-lt"/>
            </a:rPr>
            <a:t>ρ</a:t>
          </a:r>
          <a:r>
            <a:rPr lang="en-US" sz="2000">
              <a:latin typeface="+mn-lt"/>
            </a:rPr>
            <a:t> = </a:t>
          </a:r>
          <a:r>
            <a:rPr lang="en-US" sz="2400">
              <a:latin typeface="+mn-lt"/>
            </a:rPr>
            <a:t>I</a:t>
          </a:r>
          <a:r>
            <a:rPr lang="el-GR" sz="2000">
              <a:latin typeface="+mn-lt"/>
            </a:rPr>
            <a:t>Γ</a:t>
          </a:r>
          <a:r>
            <a:rPr lang="en-US" sz="2400">
              <a:latin typeface="+mn-lt"/>
            </a:rPr>
            <a:t>I</a:t>
          </a:r>
          <a:r>
            <a:rPr lang="en-US" sz="2000">
              <a:latin typeface="+mn-lt"/>
            </a:rPr>
            <a:t> ;</a:t>
          </a:r>
        </a:p>
      </xdr:txBody>
    </xdr:sp>
    <xdr:clientData/>
  </xdr:oneCellAnchor>
  <xdr:oneCellAnchor>
    <xdr:from>
      <xdr:col>1</xdr:col>
      <xdr:colOff>714374</xdr:colOff>
      <xdr:row>26</xdr:row>
      <xdr:rowOff>0</xdr:rowOff>
    </xdr:from>
    <xdr:ext cx="1933575" cy="5826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922192" y="5926975"/>
              <a:ext cx="1933575" cy="5826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2000">
                  <a:latin typeface="+mn-lt"/>
                </a:rPr>
                <a:t>VSWR = </a:t>
              </a:r>
              <a14:m>
                <m:oMath xmlns:m="http://schemas.openxmlformats.org/officeDocument/2006/math">
                  <m:f>
                    <m:fPr>
                      <m:ctrlPr>
                        <a:rPr lang="en-US" sz="20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2000" b="0" i="1">
                          <a:latin typeface="Cambria Math"/>
                        </a:rPr>
                        <m:t>(1+ </m:t>
                      </m:r>
                      <m:r>
                        <m:rPr>
                          <m:sty m:val="p"/>
                        </m:rPr>
                        <a:rPr lang="el-GR" sz="2000" b="0" i="1">
                          <a:latin typeface="Cambria Math"/>
                        </a:rPr>
                        <m:t>ρ</m:t>
                      </m:r>
                      <m:r>
                        <a:rPr lang="en-US" sz="2000" b="0" i="1">
                          <a:latin typeface="Cambria Math"/>
                        </a:rPr>
                        <m:t>)</m:t>
                      </m:r>
                    </m:num>
                    <m:den>
                      <m:r>
                        <a:rPr lang="en-US" sz="2000" b="0" i="1">
                          <a:latin typeface="Cambria Math"/>
                        </a:rPr>
                        <m:t>(1 − </m:t>
                      </m:r>
                      <m:r>
                        <m:rPr>
                          <m:sty m:val="p"/>
                        </m:rPr>
                        <a:rPr lang="el-GR" sz="2000" b="0" i="1">
                          <a:latin typeface="Cambria Math"/>
                        </a:rPr>
                        <m:t>ρ</m:t>
                      </m:r>
                      <m:r>
                        <a:rPr lang="en-US" sz="2000" b="0" i="1">
                          <a:latin typeface="Cambria Math"/>
                        </a:rPr>
                        <m:t>)</m:t>
                      </m:r>
                    </m:den>
                  </m:f>
                </m:oMath>
              </a14:m>
              <a:r>
                <a:rPr lang="en-US" sz="2000">
                  <a:latin typeface="+mn-lt"/>
                </a:rPr>
                <a:t> ;</a:t>
              </a:r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22192" y="5926975"/>
              <a:ext cx="1933575" cy="5826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2000">
                  <a:latin typeface="+mn-lt"/>
                </a:rPr>
                <a:t>VSWR = </a:t>
              </a:r>
              <a:r>
                <a:rPr lang="en-US" sz="2000" i="0">
                  <a:latin typeface="Cambria Math"/>
                </a:rPr>
                <a:t>(</a:t>
              </a:r>
              <a:r>
                <a:rPr lang="en-US" sz="2000" b="0" i="0">
                  <a:latin typeface="Cambria Math"/>
                </a:rPr>
                <a:t>(1+ </a:t>
              </a:r>
              <a:r>
                <a:rPr lang="el-GR" sz="2000" b="0" i="0">
                  <a:latin typeface="Cambria Math"/>
                </a:rPr>
                <a:t>ρ</a:t>
              </a:r>
              <a:r>
                <a:rPr lang="en-US" sz="2000" b="0" i="0">
                  <a:latin typeface="Cambria Math"/>
                </a:rPr>
                <a:t>))/((1 − </a:t>
              </a:r>
              <a:r>
                <a:rPr lang="el-GR" sz="2000" b="0" i="0">
                  <a:latin typeface="Cambria Math"/>
                </a:rPr>
                <a:t>ρ</a:t>
              </a:r>
              <a:r>
                <a:rPr lang="en-US" sz="2000" b="0" i="0">
                  <a:latin typeface="Cambria Math"/>
                </a:rPr>
                <a:t>))</a:t>
              </a:r>
              <a:r>
                <a:rPr lang="en-US" sz="2000">
                  <a:latin typeface="+mn-lt"/>
                </a:rPr>
                <a:t> ;</a:t>
              </a:r>
            </a:p>
          </xdr:txBody>
        </xdr:sp>
      </mc:Fallback>
    </mc:AlternateContent>
    <xdr:clientData/>
  </xdr:oneCellAnchor>
  <xdr:oneCellAnchor>
    <xdr:from>
      <xdr:col>2</xdr:col>
      <xdr:colOff>0</xdr:colOff>
      <xdr:row>30</xdr:row>
      <xdr:rowOff>0</xdr:rowOff>
    </xdr:from>
    <xdr:ext cx="3051810" cy="405432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05840" y="6791498"/>
          <a:ext cx="3051810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2000">
              <a:latin typeface="+mn-lt"/>
            </a:rPr>
            <a:t>Return</a:t>
          </a:r>
          <a:r>
            <a:rPr lang="en-US" sz="2000" baseline="0">
              <a:latin typeface="+mn-lt"/>
            </a:rPr>
            <a:t> Loss</a:t>
          </a:r>
          <a:r>
            <a:rPr lang="en-US" sz="2000">
              <a:latin typeface="+mn-lt"/>
            </a:rPr>
            <a:t> = -20Lg </a:t>
          </a:r>
          <a:r>
            <a:rPr lang="el-GR" sz="2000">
              <a:latin typeface="+mn-lt"/>
            </a:rPr>
            <a:t>ρ</a:t>
          </a:r>
          <a:r>
            <a:rPr lang="en-US" sz="2000">
              <a:latin typeface="+mn-lt"/>
            </a:rPr>
            <a:t> (dB);</a:t>
          </a:r>
        </a:p>
      </xdr:txBody>
    </xdr:sp>
    <xdr:clientData/>
  </xdr:oneCellAnchor>
  <xdr:oneCellAnchor>
    <xdr:from>
      <xdr:col>2</xdr:col>
      <xdr:colOff>19050</xdr:colOff>
      <xdr:row>32</xdr:row>
      <xdr:rowOff>209550</xdr:rowOff>
    </xdr:from>
    <xdr:ext cx="1828800" cy="5826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1024890" y="7433310"/>
              <a:ext cx="1828800" cy="5826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l-GR" sz="2000">
                  <a:latin typeface="+mn-lt"/>
                </a:rPr>
                <a:t>ρ</a:t>
              </a:r>
              <a:r>
                <a:rPr lang="en-US" sz="2000">
                  <a:latin typeface="+mn-lt"/>
                </a:rPr>
                <a:t> =</a:t>
              </a:r>
              <a:r>
                <a:rPr lang="en-US" sz="2000" baseline="0">
                  <a:latin typeface="+mn-lt"/>
                </a:rPr>
                <a:t> </a:t>
              </a:r>
              <a14:m>
                <m:oMath xmlns:m="http://schemas.openxmlformats.org/officeDocument/2006/math">
                  <m:f>
                    <m:fPr>
                      <m:ctrlPr>
                        <a:rPr lang="en-US" sz="2000" i="1" baseline="0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2000" b="0" i="1" baseline="0">
                          <a:latin typeface="Cambria Math"/>
                        </a:rPr>
                        <m:t>(</m:t>
                      </m:r>
                      <m:r>
                        <a:rPr lang="en-US" sz="2000" b="0" i="1" baseline="0">
                          <a:latin typeface="Cambria Math"/>
                        </a:rPr>
                        <m:t>𝑉𝑆𝑊𝑅</m:t>
                      </m:r>
                      <m:r>
                        <a:rPr lang="en-US" sz="2000" b="0" i="1" baseline="0">
                          <a:latin typeface="Cambria Math"/>
                        </a:rPr>
                        <m:t> −1)</m:t>
                      </m:r>
                    </m:num>
                    <m:den>
                      <m:r>
                        <a:rPr lang="en-US" sz="2000" b="0" i="1" baseline="0">
                          <a:latin typeface="Cambria Math"/>
                        </a:rPr>
                        <m:t>(</m:t>
                      </m:r>
                      <m:r>
                        <a:rPr lang="en-US" sz="2000" b="0" i="1" baseline="0">
                          <a:latin typeface="Cambria Math"/>
                        </a:rPr>
                        <m:t>𝑉𝑆𝑊𝑅</m:t>
                      </m:r>
                      <m:r>
                        <a:rPr lang="en-US" sz="2000" b="0" i="1" baseline="0">
                          <a:latin typeface="Cambria Math"/>
                        </a:rPr>
                        <m:t>+1)</m:t>
                      </m:r>
                    </m:den>
                  </m:f>
                </m:oMath>
              </a14:m>
              <a:r>
                <a:rPr lang="en-US" sz="2000">
                  <a:latin typeface="+mn-lt"/>
                </a:rPr>
                <a:t>;</a:t>
              </a:r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1024890" y="7433310"/>
              <a:ext cx="1828800" cy="5826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l-GR" sz="2000">
                  <a:latin typeface="+mn-lt"/>
                </a:rPr>
                <a:t>ρ</a:t>
              </a:r>
              <a:r>
                <a:rPr lang="en-US" sz="2000">
                  <a:latin typeface="+mn-lt"/>
                </a:rPr>
                <a:t> =</a:t>
              </a:r>
              <a:r>
                <a:rPr lang="en-US" sz="2000" baseline="0">
                  <a:latin typeface="+mn-lt"/>
                </a:rPr>
                <a:t> </a:t>
              </a:r>
              <a:r>
                <a:rPr lang="en-US" sz="2000" i="0" baseline="0">
                  <a:latin typeface="Cambria Math"/>
                </a:rPr>
                <a:t>(</a:t>
              </a:r>
              <a:r>
                <a:rPr lang="en-US" sz="2000" b="0" i="0" baseline="0">
                  <a:latin typeface="Cambria Math"/>
                </a:rPr>
                <a:t>(𝑉𝑆𝑊𝑅 −1))/((𝑉𝑆𝑊𝑅+1))</a:t>
              </a:r>
              <a:r>
                <a:rPr lang="en-US" sz="2000">
                  <a:latin typeface="+mn-lt"/>
                </a:rPr>
                <a:t>;</a:t>
              </a:r>
            </a:p>
          </xdr:txBody>
        </xdr:sp>
      </mc:Fallback>
    </mc:AlternateContent>
    <xdr:clientData/>
  </xdr:oneCellAnchor>
  <xdr:oneCellAnchor>
    <xdr:from>
      <xdr:col>1</xdr:col>
      <xdr:colOff>685799</xdr:colOff>
      <xdr:row>36</xdr:row>
      <xdr:rowOff>38100</xdr:rowOff>
    </xdr:from>
    <xdr:ext cx="3267075" cy="62472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 txBox="1"/>
          </xdr:nvSpPr>
          <xdr:spPr>
            <a:xfrm>
              <a:off x="893617" y="8126384"/>
              <a:ext cx="3267075" cy="6247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2000">
                  <a:latin typeface="+mn-lt"/>
                </a:rPr>
                <a:t>R</a:t>
              </a:r>
              <a:r>
                <a:rPr lang="en-US" sz="2000" baseline="0">
                  <a:latin typeface="+mn-lt"/>
                </a:rPr>
                <a:t>L(high)</a:t>
              </a:r>
              <a:r>
                <a:rPr lang="en-US" sz="2000">
                  <a:latin typeface="+mn-lt"/>
                </a:rPr>
                <a:t> =</a:t>
              </a:r>
              <a:r>
                <a:rPr lang="en-US" sz="2000" baseline="0">
                  <a:latin typeface="+mn-lt"/>
                </a:rPr>
                <a:t> </a:t>
              </a:r>
              <a14:m>
                <m:oMath xmlns:m="http://schemas.openxmlformats.org/officeDocument/2006/math">
                  <m:f>
                    <m:fPr>
                      <m:ctrlPr>
                        <a:rPr lang="en-US" sz="2000" i="1" baseline="0">
                          <a:latin typeface="Cambria Math" panose="02040503050406030204" pitchFamily="18" charset="0"/>
                        </a:rPr>
                      </m:ctrlPr>
                    </m:fPr>
                    <m:num>
                      <m:d>
                        <m:dPr>
                          <m:ctrlPr>
                            <a:rPr lang="en-US" sz="2000" b="0" i="1" baseline="0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n-US" sz="2000" b="0" i="1" baseline="0">
                              <a:latin typeface="Cambria Math"/>
                            </a:rPr>
                            <m:t>𝑅𝑆</m:t>
                          </m:r>
                          <m:r>
                            <a:rPr lang="en-US" sz="2000" b="0" i="1" baseline="0">
                              <a:latin typeface="Cambria Math"/>
                            </a:rPr>
                            <m:t>∗</m:t>
                          </m:r>
                          <m:r>
                            <m:rPr>
                              <m:nor/>
                            </m:rPr>
                            <a:rPr lang="el-GR" sz="2000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Γ</m:t>
                          </m:r>
                        </m:e>
                      </m:d>
                      <m:r>
                        <a:rPr lang="en-US" sz="2000" b="0" i="1" baseline="0">
                          <a:latin typeface="Cambria Math"/>
                        </a:rPr>
                        <m:t>+</m:t>
                      </m:r>
                      <m:r>
                        <a:rPr lang="en-US" sz="2000" b="0" i="1" baseline="0">
                          <a:latin typeface="Cambria Math"/>
                        </a:rPr>
                        <m:t>𝑅𝑆</m:t>
                      </m:r>
                      <m:r>
                        <a:rPr lang="en-US" sz="2000" b="0" i="1" baseline="0">
                          <a:latin typeface="Cambria Math"/>
                        </a:rPr>
                        <m:t>)</m:t>
                      </m:r>
                    </m:num>
                    <m:den>
                      <m:r>
                        <a:rPr lang="en-US" sz="2000" b="0" i="1" baseline="0">
                          <a:latin typeface="Cambria Math"/>
                        </a:rPr>
                        <m:t>(1 − </m:t>
                      </m:r>
                      <m:r>
                        <m:rPr>
                          <m:nor/>
                        </m:rPr>
                        <a:rPr lang="el-GR" sz="2000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Γ</m:t>
                      </m:r>
                      <m:r>
                        <a:rPr lang="en-US" sz="2000" b="0" i="1" baseline="0">
                          <a:latin typeface="Cambria Math"/>
                        </a:rPr>
                        <m:t>)</m:t>
                      </m:r>
                    </m:den>
                  </m:f>
                </m:oMath>
              </a14:m>
              <a:r>
                <a:rPr lang="en-US" sz="2000">
                  <a:latin typeface="+mn-lt"/>
                </a:rPr>
                <a:t>;</a:t>
              </a:r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893617" y="8126384"/>
              <a:ext cx="3267075" cy="6247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2000">
                  <a:latin typeface="+mn-lt"/>
                </a:rPr>
                <a:t>R</a:t>
              </a:r>
              <a:r>
                <a:rPr lang="en-US" sz="2000" baseline="0">
                  <a:latin typeface="+mn-lt"/>
                </a:rPr>
                <a:t>L(high)</a:t>
              </a:r>
              <a:r>
                <a:rPr lang="en-US" sz="2000">
                  <a:latin typeface="+mn-lt"/>
                </a:rPr>
                <a:t> =</a:t>
              </a:r>
              <a:r>
                <a:rPr lang="en-US" sz="2000" baseline="0">
                  <a:latin typeface="+mn-lt"/>
                </a:rPr>
                <a:t> </a:t>
              </a:r>
              <a:r>
                <a:rPr lang="en-US" sz="2000" i="0" baseline="0">
                  <a:latin typeface="Cambria Math"/>
                </a:rPr>
                <a:t>(</a:t>
              </a:r>
              <a:r>
                <a:rPr lang="en-US" sz="2000" b="0" i="0" baseline="0">
                  <a:latin typeface="Cambria Math"/>
                </a:rPr>
                <a:t>(𝑅𝑆∗</a:t>
              </a:r>
              <a:r>
                <a:rPr lang="el-GR" sz="2000" b="0" i="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r>
                <a:rPr lang="el-GR" sz="20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Γ</a:t>
              </a:r>
              <a:r>
                <a:rPr lang="el-GR" sz="20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" )</a:t>
              </a:r>
              <a:r>
                <a:rPr lang="en-US" sz="2000" b="0" i="0" baseline="0">
                  <a:latin typeface="Cambria Math"/>
                </a:rPr>
                <a:t>+𝑅𝑆))/((1 − </a:t>
              </a:r>
              <a:r>
                <a:rPr lang="el-GR" sz="2000" b="0" i="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r>
                <a:rPr lang="el-GR" sz="20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Γ</a:t>
              </a:r>
              <a:r>
                <a:rPr lang="en-US" sz="2000" b="0" i="0" baseline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" </a:t>
              </a:r>
              <a:r>
                <a:rPr lang="en-US" sz="2000" b="0" i="0" baseline="0">
                  <a:latin typeface="Cambria Math"/>
                </a:rPr>
                <a:t>))</a:t>
              </a:r>
              <a:r>
                <a:rPr lang="en-US" sz="2000">
                  <a:latin typeface="+mn-lt"/>
                </a:rPr>
                <a:t>;</a:t>
              </a:r>
            </a:p>
          </xdr:txBody>
        </xdr:sp>
      </mc:Fallback>
    </mc:AlternateContent>
    <xdr:clientData/>
  </xdr:oneCellAnchor>
  <xdr:oneCellAnchor>
    <xdr:from>
      <xdr:col>1</xdr:col>
      <xdr:colOff>676274</xdr:colOff>
      <xdr:row>39</xdr:row>
      <xdr:rowOff>161925</xdr:rowOff>
    </xdr:from>
    <xdr:ext cx="3267075" cy="62472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 txBox="1"/>
          </xdr:nvSpPr>
          <xdr:spPr>
            <a:xfrm>
              <a:off x="884092" y="8898601"/>
              <a:ext cx="3267075" cy="6247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2000">
                  <a:latin typeface="+mn-lt"/>
                </a:rPr>
                <a:t>R</a:t>
              </a:r>
              <a:r>
                <a:rPr lang="en-US" sz="2000" baseline="0">
                  <a:latin typeface="+mn-lt"/>
                </a:rPr>
                <a:t>L(low)</a:t>
              </a:r>
              <a:r>
                <a:rPr lang="en-US" sz="2000">
                  <a:latin typeface="+mn-lt"/>
                </a:rPr>
                <a:t> =</a:t>
              </a:r>
              <a:r>
                <a:rPr lang="en-US" sz="2000" baseline="0">
                  <a:latin typeface="+mn-lt"/>
                </a:rPr>
                <a:t> </a:t>
              </a:r>
              <a14:m>
                <m:oMath xmlns:m="http://schemas.openxmlformats.org/officeDocument/2006/math">
                  <m:f>
                    <m:fPr>
                      <m:ctrlPr>
                        <a:rPr lang="en-US" sz="2000" i="1" baseline="0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2000" b="0" i="1" baseline="0">
                          <a:latin typeface="Cambria Math"/>
                        </a:rPr>
                        <m:t>𝑅𝑆</m:t>
                      </m:r>
                      <m:r>
                        <a:rPr lang="en-US" sz="2000" b="0" i="1" baseline="0">
                          <a:latin typeface="Cambria Math"/>
                        </a:rPr>
                        <m:t> − </m:t>
                      </m:r>
                      <m:d>
                        <m:dPr>
                          <m:ctrlPr>
                            <a:rPr lang="en-US" sz="2000" b="0" i="1" baseline="0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n-US" sz="2000" b="0" i="1" baseline="0">
                              <a:latin typeface="Cambria Math"/>
                            </a:rPr>
                            <m:t>𝑅𝑆</m:t>
                          </m:r>
                          <m:r>
                            <a:rPr lang="en-US" sz="2000" b="0" i="1" baseline="0">
                              <a:latin typeface="Cambria Math"/>
                            </a:rPr>
                            <m:t>∗</m:t>
                          </m:r>
                          <m:r>
                            <m:rPr>
                              <m:nor/>
                            </m:rPr>
                            <a:rPr lang="el-GR" sz="2000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Γ</m:t>
                          </m:r>
                        </m:e>
                      </m:d>
                    </m:num>
                    <m:den>
                      <m:r>
                        <a:rPr lang="en-US" sz="2000" b="0" i="1" baseline="0">
                          <a:latin typeface="Cambria Math"/>
                        </a:rPr>
                        <m:t>(1+ </m:t>
                      </m:r>
                      <m:r>
                        <m:rPr>
                          <m:nor/>
                        </m:rPr>
                        <a:rPr lang="el-GR" sz="2000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Γ</m:t>
                      </m:r>
                      <m:r>
                        <a:rPr lang="en-US" sz="2000" b="0" i="1" baseline="0">
                          <a:latin typeface="Cambria Math"/>
                        </a:rPr>
                        <m:t>)</m:t>
                      </m:r>
                    </m:den>
                  </m:f>
                </m:oMath>
              </a14:m>
              <a:r>
                <a:rPr lang="en-US" sz="2000">
                  <a:latin typeface="+mn-lt"/>
                </a:rPr>
                <a:t>;</a:t>
              </a:r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884092" y="8898601"/>
              <a:ext cx="3267075" cy="6247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2000">
                  <a:latin typeface="+mn-lt"/>
                </a:rPr>
                <a:t>R</a:t>
              </a:r>
              <a:r>
                <a:rPr lang="en-US" sz="2000" baseline="0">
                  <a:latin typeface="+mn-lt"/>
                </a:rPr>
                <a:t>L(low)</a:t>
              </a:r>
              <a:r>
                <a:rPr lang="en-US" sz="2000">
                  <a:latin typeface="+mn-lt"/>
                </a:rPr>
                <a:t> =</a:t>
              </a:r>
              <a:r>
                <a:rPr lang="en-US" sz="2000" baseline="0">
                  <a:latin typeface="+mn-lt"/>
                </a:rPr>
                <a:t> </a:t>
              </a:r>
              <a:r>
                <a:rPr lang="en-US" sz="2000" i="0" baseline="0">
                  <a:latin typeface="Cambria Math"/>
                </a:rPr>
                <a:t>(</a:t>
              </a:r>
              <a:r>
                <a:rPr lang="en-US" sz="2000" b="0" i="0" baseline="0">
                  <a:latin typeface="Cambria Math"/>
                </a:rPr>
                <a:t>𝑅𝑆 − (𝑅𝑆∗</a:t>
              </a:r>
              <a:r>
                <a:rPr lang="el-GR" sz="2000" b="0" i="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r>
                <a:rPr lang="el-GR" sz="20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Γ</a:t>
              </a:r>
              <a:r>
                <a:rPr lang="el-GR" sz="20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" )</a:t>
              </a:r>
              <a:r>
                <a:rPr lang="en-US" sz="2000" i="0" baseline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)/(</a:t>
              </a:r>
              <a:r>
                <a:rPr lang="en-US" sz="2000" b="0" i="0" baseline="0">
                  <a:latin typeface="Cambria Math"/>
                </a:rPr>
                <a:t>(1+ </a:t>
              </a:r>
              <a:r>
                <a:rPr lang="el-GR" sz="2000" b="0" i="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r>
                <a:rPr lang="el-GR" sz="20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Γ</a:t>
              </a:r>
              <a:r>
                <a:rPr lang="en-US" sz="2000" b="0" i="0" baseline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" </a:t>
              </a:r>
              <a:r>
                <a:rPr lang="en-US" sz="2000" b="0" i="0" baseline="0">
                  <a:latin typeface="Cambria Math"/>
                </a:rPr>
                <a:t>))</a:t>
              </a:r>
              <a:r>
                <a:rPr lang="en-US" sz="2000">
                  <a:latin typeface="+mn-lt"/>
                </a:rPr>
                <a:t>;</a:t>
              </a:r>
            </a:p>
          </xdr:txBody>
        </xdr:sp>
      </mc:Fallback>
    </mc:AlternateContent>
    <xdr:clientData/>
  </xdr:oneCellAnchor>
  <xdr:oneCellAnchor>
    <xdr:from>
      <xdr:col>1</xdr:col>
      <xdr:colOff>657224</xdr:colOff>
      <xdr:row>43</xdr:row>
      <xdr:rowOff>9525</xdr:rowOff>
    </xdr:from>
    <xdr:ext cx="3267075" cy="405432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65042" y="9610725"/>
          <a:ext cx="3267075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2000" baseline="0">
              <a:latin typeface="+mn-lt"/>
            </a:rPr>
            <a:t>ML(dB)</a:t>
          </a:r>
          <a:r>
            <a:rPr lang="en-US" sz="2000">
              <a:latin typeface="+mn-lt"/>
            </a:rPr>
            <a:t> = </a:t>
          </a:r>
          <a:r>
            <a:rPr lang="en-US" sz="2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10Lg (1 - </a:t>
          </a:r>
          <a:r>
            <a:rPr lang="el-GR" sz="2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ρ</a:t>
          </a:r>
          <a:r>
            <a:rPr lang="en-US" sz="2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^2);</a:t>
          </a:r>
          <a:endParaRPr lang="en-US" sz="2000">
            <a:latin typeface="+mn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5"/>
  <sheetViews>
    <sheetView tabSelected="1" zoomScaleNormal="100" workbookViewId="0">
      <selection activeCell="B2" sqref="B2:Y2"/>
    </sheetView>
  </sheetViews>
  <sheetFormatPr defaultRowHeight="14.4" x14ac:dyDescent="0.3"/>
  <cols>
    <col min="1" max="1" width="2.77734375" style="84" customWidth="1"/>
    <col min="2" max="9" width="10.6640625" style="84" customWidth="1"/>
    <col min="10" max="10" width="2.77734375" style="84" customWidth="1"/>
    <col min="11" max="14" width="10.6640625" style="85" customWidth="1"/>
    <col min="15" max="16" width="10.6640625" style="86" customWidth="1"/>
    <col min="17" max="17" width="1.44140625" style="86" customWidth="1"/>
    <col min="18" max="21" width="10.6640625" style="85" customWidth="1"/>
    <col min="22" max="23" width="10.6640625" style="86" customWidth="1"/>
    <col min="24" max="24" width="1" style="84" customWidth="1"/>
    <col min="25" max="25" width="4" style="87" customWidth="1"/>
    <col min="26" max="26" width="2.77734375" style="84" customWidth="1"/>
    <col min="27" max="31" width="8.88671875" style="84"/>
  </cols>
  <sheetData>
    <row r="1" spans="1:37" ht="15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4"/>
      <c r="P1" s="4"/>
      <c r="Q1" s="4"/>
      <c r="R1" s="3"/>
      <c r="S1" s="3"/>
      <c r="T1" s="3"/>
      <c r="U1" s="3"/>
      <c r="V1" s="4"/>
      <c r="W1" s="4"/>
      <c r="X1" s="2"/>
      <c r="Y1" s="5"/>
      <c r="Z1" s="2"/>
      <c r="AA1" s="2"/>
      <c r="AB1" s="2"/>
      <c r="AC1" s="2"/>
      <c r="AD1" s="2"/>
      <c r="AE1" s="2"/>
      <c r="AF1" s="1"/>
      <c r="AG1" s="1"/>
      <c r="AH1" s="1"/>
      <c r="AI1" s="1"/>
      <c r="AJ1" s="1"/>
      <c r="AK1" s="1"/>
    </row>
    <row r="2" spans="1:37" ht="18" x14ac:dyDescent="0.3">
      <c r="A2" s="2"/>
      <c r="B2" s="6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2"/>
      <c r="AA2" s="2"/>
      <c r="AB2" s="2"/>
      <c r="AC2" s="2"/>
      <c r="AD2" s="2"/>
      <c r="AE2" s="2"/>
      <c r="AF2" s="1"/>
      <c r="AG2" s="1"/>
      <c r="AH2" s="1"/>
      <c r="AI2" s="1"/>
      <c r="AJ2" s="1"/>
      <c r="AK2" s="1"/>
    </row>
    <row r="3" spans="1:37" ht="15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3"/>
      <c r="M3" s="3"/>
      <c r="N3" s="3"/>
      <c r="O3" s="4"/>
      <c r="P3" s="4"/>
      <c r="Q3" s="4"/>
      <c r="R3" s="3"/>
      <c r="S3" s="3"/>
      <c r="T3" s="3"/>
      <c r="U3" s="3"/>
      <c r="V3" s="4"/>
      <c r="W3" s="4"/>
      <c r="X3" s="2"/>
      <c r="Y3" s="5"/>
      <c r="Z3" s="2"/>
      <c r="AA3" s="2"/>
      <c r="AB3" s="2"/>
      <c r="AC3" s="2"/>
      <c r="AD3" s="2"/>
      <c r="AE3" s="2"/>
      <c r="AF3" s="1"/>
      <c r="AG3" s="1"/>
      <c r="AH3" s="1"/>
      <c r="AI3" s="1"/>
      <c r="AJ3" s="1"/>
      <c r="AK3" s="1"/>
    </row>
    <row r="4" spans="1:37" ht="15.75" customHeight="1" thickTop="1" x14ac:dyDescent="0.3">
      <c r="A4" s="2"/>
      <c r="B4" s="7" t="s">
        <v>16</v>
      </c>
      <c r="C4" s="8"/>
      <c r="D4" s="8"/>
      <c r="E4" s="8"/>
      <c r="F4" s="8"/>
      <c r="G4" s="8"/>
      <c r="H4" s="88">
        <v>50</v>
      </c>
      <c r="I4" s="9" t="s">
        <v>1</v>
      </c>
      <c r="J4" s="2"/>
      <c r="K4" s="10" t="s">
        <v>2</v>
      </c>
      <c r="L4" s="11" t="s">
        <v>3</v>
      </c>
      <c r="M4" s="12" t="s">
        <v>4</v>
      </c>
      <c r="N4" s="13" t="s">
        <v>5</v>
      </c>
      <c r="O4" s="13" t="s">
        <v>6</v>
      </c>
      <c r="P4" s="14" t="s">
        <v>7</v>
      </c>
      <c r="Q4" s="15"/>
      <c r="R4" s="10" t="s">
        <v>2</v>
      </c>
      <c r="S4" s="11" t="s">
        <v>3</v>
      </c>
      <c r="T4" s="12" t="s">
        <v>4</v>
      </c>
      <c r="U4" s="13" t="s">
        <v>5</v>
      </c>
      <c r="V4" s="13" t="s">
        <v>6</v>
      </c>
      <c r="W4" s="14" t="s">
        <v>7</v>
      </c>
      <c r="X4" s="2"/>
      <c r="Y4" s="5"/>
      <c r="Z4" s="2"/>
      <c r="AA4" s="2"/>
      <c r="AB4" s="2"/>
      <c r="AC4" s="2"/>
      <c r="AD4" s="2"/>
      <c r="AE4" s="2"/>
      <c r="AF4" s="1"/>
      <c r="AG4" s="1"/>
      <c r="AH4" s="1"/>
      <c r="AI4" s="1"/>
      <c r="AJ4" s="1"/>
      <c r="AK4" s="1"/>
    </row>
    <row r="5" spans="1:37" ht="15" customHeight="1" thickBot="1" x14ac:dyDescent="0.35">
      <c r="A5" s="2"/>
      <c r="B5" s="16"/>
      <c r="C5" s="17"/>
      <c r="D5" s="17"/>
      <c r="E5" s="17"/>
      <c r="F5" s="17"/>
      <c r="G5" s="17"/>
      <c r="H5" s="89"/>
      <c r="I5" s="18"/>
      <c r="J5" s="2"/>
      <c r="K5" s="19"/>
      <c r="L5" s="20"/>
      <c r="M5" s="21"/>
      <c r="N5" s="22"/>
      <c r="O5" s="22"/>
      <c r="P5" s="23"/>
      <c r="Q5" s="24"/>
      <c r="R5" s="19"/>
      <c r="S5" s="20"/>
      <c r="T5" s="21"/>
      <c r="U5" s="22"/>
      <c r="V5" s="22"/>
      <c r="W5" s="23"/>
      <c r="X5" s="2"/>
      <c r="Y5" s="5"/>
      <c r="Z5" s="2"/>
      <c r="AA5" s="2"/>
      <c r="AB5" s="2"/>
      <c r="AC5" s="2"/>
      <c r="AD5" s="2"/>
      <c r="AE5" s="2"/>
      <c r="AF5" s="1"/>
      <c r="AG5" s="1"/>
      <c r="AH5" s="1"/>
      <c r="AI5" s="1"/>
      <c r="AJ5" s="1"/>
      <c r="AK5" s="1"/>
    </row>
    <row r="6" spans="1:37" ht="15.75" customHeight="1" thickTop="1" thickBot="1" x14ac:dyDescent="0.4">
      <c r="A6" s="2"/>
      <c r="B6" s="25"/>
      <c r="C6" s="25"/>
      <c r="D6" s="25"/>
      <c r="E6" s="25"/>
      <c r="F6" s="25"/>
      <c r="G6" s="25"/>
      <c r="H6" s="25"/>
      <c r="I6" s="2"/>
      <c r="J6" s="2"/>
      <c r="K6" s="19"/>
      <c r="L6" s="20"/>
      <c r="M6" s="21"/>
      <c r="N6" s="22"/>
      <c r="O6" s="22"/>
      <c r="P6" s="23"/>
      <c r="Q6" s="24"/>
      <c r="R6" s="19"/>
      <c r="S6" s="20"/>
      <c r="T6" s="21"/>
      <c r="U6" s="22"/>
      <c r="V6" s="22"/>
      <c r="W6" s="23"/>
      <c r="X6" s="2"/>
      <c r="Y6" s="5"/>
      <c r="Z6" s="2"/>
      <c r="AA6" s="2"/>
      <c r="AB6" s="2"/>
      <c r="AC6" s="2"/>
      <c r="AD6" s="2"/>
      <c r="AE6" s="2"/>
      <c r="AF6" s="1"/>
      <c r="AG6" s="1"/>
      <c r="AH6" s="1"/>
      <c r="AI6" s="1"/>
      <c r="AJ6" s="1"/>
      <c r="AK6" s="1"/>
    </row>
    <row r="7" spans="1:37" ht="17.25" customHeight="1" thickTop="1" thickBot="1" x14ac:dyDescent="0.35">
      <c r="A7" s="2"/>
      <c r="B7" s="7" t="s">
        <v>17</v>
      </c>
      <c r="C7" s="8"/>
      <c r="D7" s="8"/>
      <c r="E7" s="8"/>
      <c r="F7" s="8"/>
      <c r="G7" s="8"/>
      <c r="H7" s="88">
        <v>75</v>
      </c>
      <c r="I7" s="9" t="s">
        <v>1</v>
      </c>
      <c r="J7" s="2"/>
      <c r="K7" s="26"/>
      <c r="L7" s="27"/>
      <c r="M7" s="28"/>
      <c r="N7" s="29"/>
      <c r="O7" s="29"/>
      <c r="P7" s="30"/>
      <c r="Q7" s="24"/>
      <c r="R7" s="26"/>
      <c r="S7" s="27"/>
      <c r="T7" s="28"/>
      <c r="U7" s="29"/>
      <c r="V7" s="29"/>
      <c r="W7" s="30"/>
      <c r="X7" s="2"/>
      <c r="Y7" s="5"/>
      <c r="Z7" s="2"/>
      <c r="AA7" s="2"/>
      <c r="AB7" s="2"/>
      <c r="AC7" s="2"/>
      <c r="AD7" s="2"/>
      <c r="AE7" s="2"/>
      <c r="AF7" s="1"/>
      <c r="AG7" s="1"/>
      <c r="AH7" s="1"/>
      <c r="AI7" s="1"/>
      <c r="AJ7" s="1"/>
      <c r="AK7" s="1"/>
    </row>
    <row r="8" spans="1:37" ht="16.350000000000001" customHeight="1" thickTop="1" thickBot="1" x14ac:dyDescent="0.35">
      <c r="A8" s="2"/>
      <c r="B8" s="16"/>
      <c r="C8" s="17"/>
      <c r="D8" s="17"/>
      <c r="E8" s="17"/>
      <c r="F8" s="17"/>
      <c r="G8" s="17"/>
      <c r="H8" s="89"/>
      <c r="I8" s="18"/>
      <c r="J8" s="2"/>
      <c r="K8" s="31"/>
      <c r="L8" s="32"/>
      <c r="M8" s="32"/>
      <c r="N8" s="32"/>
      <c r="O8" s="32"/>
      <c r="P8" s="33"/>
      <c r="Q8" s="34"/>
      <c r="R8" s="31"/>
      <c r="S8" s="32"/>
      <c r="T8" s="32"/>
      <c r="U8" s="32"/>
      <c r="V8" s="32"/>
      <c r="W8" s="32"/>
      <c r="X8" s="2"/>
      <c r="Y8" s="2"/>
      <c r="Z8" s="2"/>
      <c r="AA8" s="2"/>
      <c r="AB8" s="2"/>
      <c r="AC8" s="2"/>
      <c r="AD8" s="2"/>
      <c r="AE8" s="2"/>
      <c r="AF8" s="1"/>
      <c r="AG8" s="1"/>
      <c r="AH8" s="1"/>
      <c r="AI8" s="1"/>
      <c r="AJ8" s="1"/>
      <c r="AK8" s="1"/>
    </row>
    <row r="9" spans="1:37" ht="17.25" customHeight="1" thickTop="1" thickBo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35">
        <f>H4+(H4/50)</f>
        <v>51</v>
      </c>
      <c r="L9" s="35">
        <f t="shared" ref="L9:L11" si="0">ROUND((((K9-Y10) / (K9+Y10))),2)</f>
        <v>0.01</v>
      </c>
      <c r="M9" s="35">
        <f>ROUND((((1+L9)/(1-L9))),2)</f>
        <v>1.02</v>
      </c>
      <c r="N9" s="35" t="s">
        <v>8</v>
      </c>
      <c r="O9" s="36">
        <v>0</v>
      </c>
      <c r="P9" s="37">
        <v>0</v>
      </c>
      <c r="Q9" s="34"/>
      <c r="R9" s="38">
        <f>Y10</f>
        <v>50</v>
      </c>
      <c r="S9" s="38">
        <f>ROUND((((R9-Y10) / (R9+Y10))),6)</f>
        <v>0</v>
      </c>
      <c r="T9" s="38">
        <f>ROUND((((1+S9)/(1-S9))),4)</f>
        <v>1</v>
      </c>
      <c r="U9" s="38" t="s">
        <v>8</v>
      </c>
      <c r="V9" s="39">
        <v>0</v>
      </c>
      <c r="W9" s="40">
        <v>0</v>
      </c>
      <c r="X9" s="2"/>
      <c r="Y9" s="41">
        <f>H4</f>
        <v>50</v>
      </c>
      <c r="Z9" s="2"/>
      <c r="AA9" s="2"/>
      <c r="AB9" s="2"/>
      <c r="AC9" s="2"/>
      <c r="AD9" s="2"/>
      <c r="AE9" s="2"/>
      <c r="AF9" s="1"/>
      <c r="AG9" s="1"/>
      <c r="AH9" s="1"/>
      <c r="AI9" s="1"/>
      <c r="AJ9" s="1"/>
      <c r="AK9" s="1"/>
    </row>
    <row r="10" spans="1:37" ht="17.25" customHeight="1" thickTop="1" thickBot="1" x14ac:dyDescent="0.35">
      <c r="A10" s="2"/>
      <c r="B10" s="42" t="s">
        <v>9</v>
      </c>
      <c r="C10" s="43" t="s">
        <v>3</v>
      </c>
      <c r="D10" s="44" t="s">
        <v>4</v>
      </c>
      <c r="E10" s="45" t="s">
        <v>10</v>
      </c>
      <c r="F10" s="45"/>
      <c r="G10" s="45"/>
      <c r="H10" s="45" t="s">
        <v>11</v>
      </c>
      <c r="I10" s="46"/>
      <c r="J10" s="2"/>
      <c r="K10" s="35">
        <f>K9+(H4/50)</f>
        <v>52</v>
      </c>
      <c r="L10" s="35">
        <f t="shared" si="0"/>
        <v>0.02</v>
      </c>
      <c r="M10" s="35">
        <f>ROUND((((1+L10)/(1-L10))),2)</f>
        <v>1.04</v>
      </c>
      <c r="N10" s="35">
        <f>ROUND((-(20*(LOG10(L10)))),2)</f>
        <v>33.979999999999997</v>
      </c>
      <c r="O10" s="36">
        <f>100*L10</f>
        <v>2</v>
      </c>
      <c r="P10" s="37">
        <f>ROUND(100*((1/(10^(N10/10)))),2)</f>
        <v>0.04</v>
      </c>
      <c r="Q10" s="34"/>
      <c r="R10" s="35">
        <f t="shared" ref="R10:R12" si="1">R9-(Y10/50)</f>
        <v>49</v>
      </c>
      <c r="S10" s="35">
        <f t="shared" ref="S10:S11" si="2">ROUND(-((((R10-Y11) / (R10+Y11)))),2)</f>
        <v>0.01</v>
      </c>
      <c r="T10" s="35">
        <f>ROUND((((1+S10)/(1-S10))),2)</f>
        <v>1.02</v>
      </c>
      <c r="U10" s="35">
        <f>ROUND((-(20*(LOG10(S10)))),2)</f>
        <v>40</v>
      </c>
      <c r="V10" s="36">
        <f>100*S10</f>
        <v>1</v>
      </c>
      <c r="W10" s="37">
        <f>ROUND(100*((1/(10^(U10/10)))),2)</f>
        <v>0.01</v>
      </c>
      <c r="X10" s="2"/>
      <c r="Y10" s="41">
        <f>H4</f>
        <v>50</v>
      </c>
      <c r="Z10" s="2"/>
      <c r="AA10" s="2"/>
      <c r="AB10" s="2"/>
      <c r="AC10" s="2"/>
      <c r="AD10" s="2"/>
      <c r="AE10" s="2"/>
      <c r="AF10" s="1"/>
      <c r="AG10" s="1"/>
      <c r="AH10" s="1"/>
      <c r="AI10" s="1"/>
      <c r="AJ10" s="1"/>
      <c r="AK10" s="1"/>
    </row>
    <row r="11" spans="1:37" ht="17.25" customHeight="1" thickTop="1" thickBot="1" x14ac:dyDescent="0.35">
      <c r="A11" s="2"/>
      <c r="B11" s="47"/>
      <c r="C11" s="48"/>
      <c r="D11" s="49"/>
      <c r="E11" s="50"/>
      <c r="F11" s="50"/>
      <c r="G11" s="50"/>
      <c r="H11" s="50"/>
      <c r="I11" s="51"/>
      <c r="J11" s="2"/>
      <c r="K11" s="35">
        <f>K10+(Y7/50)</f>
        <v>52</v>
      </c>
      <c r="L11" s="35">
        <f t="shared" si="0"/>
        <v>0.02</v>
      </c>
      <c r="M11" s="35">
        <f>ROUND((((1+L11)/(1-L11))),2)</f>
        <v>1.04</v>
      </c>
      <c r="N11" s="35">
        <f>ROUND((-(20*(LOG10(L11)))),2)</f>
        <v>33.979999999999997</v>
      </c>
      <c r="O11" s="36">
        <f>100*L11</f>
        <v>2</v>
      </c>
      <c r="P11" s="37">
        <f>ROUND(100*((1/(10^(N11/10)))),2)</f>
        <v>0.04</v>
      </c>
      <c r="Q11" s="34"/>
      <c r="R11" s="35">
        <f t="shared" si="1"/>
        <v>48</v>
      </c>
      <c r="S11" s="35">
        <f t="shared" si="2"/>
        <v>0.02</v>
      </c>
      <c r="T11" s="35">
        <f>ROUND((((1+S11)/(1-S11))),2)</f>
        <v>1.04</v>
      </c>
      <c r="U11" s="35">
        <f>ROUND((-(20*(LOG10(S11)))),2)</f>
        <v>33.979999999999997</v>
      </c>
      <c r="V11" s="36">
        <f>100*S11</f>
        <v>2</v>
      </c>
      <c r="W11" s="37">
        <f>ROUND(100*((1/(10^(U11/10)))),2)</f>
        <v>0.04</v>
      </c>
      <c r="X11" s="2"/>
      <c r="Y11" s="41">
        <f t="shared" ref="Y11:Y13" si="3">Y10</f>
        <v>50</v>
      </c>
      <c r="Z11" s="2"/>
      <c r="AA11" s="2"/>
      <c r="AB11" s="2"/>
      <c r="AC11" s="2"/>
      <c r="AD11" s="2"/>
      <c r="AE11" s="2"/>
      <c r="AF11" s="1"/>
      <c r="AG11" s="1"/>
      <c r="AH11" s="1"/>
      <c r="AI11" s="1"/>
      <c r="AJ11" s="1"/>
      <c r="AK11" s="1"/>
    </row>
    <row r="12" spans="1:37" ht="17.25" customHeight="1" thickTop="1" thickBot="1" x14ac:dyDescent="0.35">
      <c r="A12" s="2"/>
      <c r="B12" s="47"/>
      <c r="C12" s="48"/>
      <c r="D12" s="49"/>
      <c r="E12" s="50" t="s">
        <v>12</v>
      </c>
      <c r="F12" s="50" t="s">
        <v>6</v>
      </c>
      <c r="G12" s="52" t="s">
        <v>7</v>
      </c>
      <c r="H12" s="50" t="s">
        <v>13</v>
      </c>
      <c r="I12" s="51" t="s">
        <v>14</v>
      </c>
      <c r="J12" s="2"/>
      <c r="K12" s="35">
        <f t="shared" ref="K12:K14" si="4">K11+(Y10/50)</f>
        <v>53</v>
      </c>
      <c r="L12" s="35">
        <f>ROUND((((K12-Y13) / (K12+Y13))),2)</f>
        <v>0.03</v>
      </c>
      <c r="M12" s="35">
        <f t="shared" ref="M12:M13" si="5">ROUND((((1+L12)/(1-L12))),2)</f>
        <v>1.06</v>
      </c>
      <c r="N12" s="35">
        <f>ROUND((-(20*(LOG10(L12)))),2)</f>
        <v>30.46</v>
      </c>
      <c r="O12" s="36">
        <f>100*L12</f>
        <v>3</v>
      </c>
      <c r="P12" s="37">
        <f>ROUND(100*((1/(10^(N12/10)))),2)</f>
        <v>0.09</v>
      </c>
      <c r="Q12" s="34"/>
      <c r="R12" s="35">
        <f t="shared" si="1"/>
        <v>47</v>
      </c>
      <c r="S12" s="35">
        <f>ROUND(-((((R12-Y13) / (R12+Y13)))),2)</f>
        <v>0.03</v>
      </c>
      <c r="T12" s="35">
        <f t="shared" ref="T12:T13" si="6">ROUND((((1+S12)/(1-S12))),2)</f>
        <v>1.06</v>
      </c>
      <c r="U12" s="35">
        <f>ROUND((-(20*(LOG10(S12)))),2)</f>
        <v>30.46</v>
      </c>
      <c r="V12" s="36">
        <f>100*S12</f>
        <v>3</v>
      </c>
      <c r="W12" s="37">
        <f>ROUND(100*((1/(10^(U12/10)))),2)</f>
        <v>0.09</v>
      </c>
      <c r="X12" s="2"/>
      <c r="Y12" s="41">
        <f t="shared" si="3"/>
        <v>50</v>
      </c>
      <c r="Z12" s="2"/>
      <c r="AA12" s="2"/>
      <c r="AB12" s="2"/>
      <c r="AC12" s="2"/>
      <c r="AD12" s="2"/>
      <c r="AE12" s="2"/>
      <c r="AF12" s="1"/>
      <c r="AG12" s="1"/>
      <c r="AH12" s="1"/>
      <c r="AI12" s="1"/>
      <c r="AJ12" s="1"/>
      <c r="AK12" s="1"/>
    </row>
    <row r="13" spans="1:37" ht="17.25" customHeight="1" thickTop="1" thickBot="1" x14ac:dyDescent="0.35">
      <c r="A13" s="2"/>
      <c r="B13" s="47"/>
      <c r="C13" s="48"/>
      <c r="D13" s="49"/>
      <c r="E13" s="50"/>
      <c r="F13" s="50"/>
      <c r="G13" s="53"/>
      <c r="H13" s="50"/>
      <c r="I13" s="51"/>
      <c r="J13" s="2"/>
      <c r="K13" s="35">
        <f t="shared" si="4"/>
        <v>54</v>
      </c>
      <c r="L13" s="35">
        <f>ROUND((((K13-Y14) / (K13+Y14))),2)</f>
        <v>0.04</v>
      </c>
      <c r="M13" s="35">
        <f t="shared" si="5"/>
        <v>1.08</v>
      </c>
      <c r="N13" s="35">
        <f>ROUND((-(20*(LOG10(L13)))),2)</f>
        <v>27.96</v>
      </c>
      <c r="O13" s="36">
        <f>100*L13</f>
        <v>4</v>
      </c>
      <c r="P13" s="37">
        <f>ROUND(100*((1/(10^(N13/10)))),2)</f>
        <v>0.16</v>
      </c>
      <c r="Q13" s="34"/>
      <c r="R13" s="35">
        <f>R12-(Y13/50)</f>
        <v>46</v>
      </c>
      <c r="S13" s="35">
        <f>ROUND(-((((R13-Y14) / (R13+Y14)))),2)</f>
        <v>0.04</v>
      </c>
      <c r="T13" s="35">
        <f t="shared" si="6"/>
        <v>1.08</v>
      </c>
      <c r="U13" s="35">
        <f>ROUND((-(20*(LOG10(S13)))),2)</f>
        <v>27.96</v>
      </c>
      <c r="V13" s="36">
        <f>100*S13</f>
        <v>4</v>
      </c>
      <c r="W13" s="37">
        <f>ROUND(100*((1/(10^(U13/10)))),2)</f>
        <v>0.16</v>
      </c>
      <c r="X13" s="2"/>
      <c r="Y13" s="41">
        <f t="shared" si="3"/>
        <v>50</v>
      </c>
      <c r="Z13" s="2"/>
      <c r="AA13" s="2"/>
      <c r="AB13" s="2"/>
      <c r="AC13" s="2"/>
      <c r="AD13" s="2"/>
      <c r="AE13" s="2"/>
      <c r="AF13" s="1"/>
      <c r="AG13" s="1"/>
      <c r="AH13" s="1"/>
      <c r="AI13" s="1"/>
      <c r="AJ13" s="1"/>
      <c r="AK13" s="1"/>
    </row>
    <row r="14" spans="1:37" ht="17.25" customHeight="1" thickTop="1" thickBot="1" x14ac:dyDescent="0.35">
      <c r="A14" s="2"/>
      <c r="B14" s="47"/>
      <c r="C14" s="48"/>
      <c r="D14" s="49"/>
      <c r="E14" s="50"/>
      <c r="F14" s="50"/>
      <c r="G14" s="53"/>
      <c r="H14" s="50"/>
      <c r="I14" s="51"/>
      <c r="J14" s="2"/>
      <c r="K14" s="35">
        <f t="shared" si="4"/>
        <v>55</v>
      </c>
      <c r="L14" s="35">
        <f>ROUND((((K14-Y15) / (K14+Y15))),2)</f>
        <v>0.05</v>
      </c>
      <c r="M14" s="35">
        <f t="shared" ref="M14:M59" si="7">ROUND((((1+L14)/(1-L14))),2)</f>
        <v>1.1100000000000001</v>
      </c>
      <c r="N14" s="35">
        <f t="shared" ref="N14:N59" si="8">ROUND((-(20*(LOG10(L14)))),2)</f>
        <v>26.02</v>
      </c>
      <c r="O14" s="36">
        <f t="shared" ref="O14:O59" si="9">100*L14</f>
        <v>5</v>
      </c>
      <c r="P14" s="37">
        <f t="shared" ref="P14:P28" si="10">ROUND(100*((1/(10^(N14/10)))),2)</f>
        <v>0.25</v>
      </c>
      <c r="Q14" s="34"/>
      <c r="R14" s="35">
        <f>R13-(Y14/50)</f>
        <v>45</v>
      </c>
      <c r="S14" s="35">
        <f>ROUND(-((((R14-Y15) / (R14+Y15)))),2)</f>
        <v>0.05</v>
      </c>
      <c r="T14" s="35">
        <f t="shared" ref="T14:T58" si="11">ROUND((((1+S14)/(1-S14))),2)</f>
        <v>1.1100000000000001</v>
      </c>
      <c r="U14" s="35">
        <f t="shared" ref="U14:U59" si="12">ROUND((-(20*(LOG10(S14)))),2)</f>
        <v>26.02</v>
      </c>
      <c r="V14" s="36">
        <f t="shared" ref="V14:V59" si="13">100*S14</f>
        <v>5</v>
      </c>
      <c r="W14" s="37">
        <f t="shared" ref="W14:W28" si="14">ROUND(100*((1/(10^(U14/10)))),2)</f>
        <v>0.25</v>
      </c>
      <c r="X14" s="2"/>
      <c r="Y14" s="41">
        <f>Y13</f>
        <v>50</v>
      </c>
      <c r="Z14" s="2"/>
      <c r="AA14" s="2"/>
      <c r="AB14" s="2"/>
      <c r="AC14" s="2"/>
      <c r="AD14" s="2"/>
      <c r="AE14" s="2"/>
      <c r="AF14" s="1"/>
      <c r="AG14" s="1"/>
      <c r="AH14" s="1"/>
      <c r="AI14" s="1"/>
      <c r="AJ14" s="1"/>
      <c r="AK14" s="1"/>
    </row>
    <row r="15" spans="1:37" ht="17.25" customHeight="1" thickTop="1" thickBot="1" x14ac:dyDescent="0.35">
      <c r="A15" s="2"/>
      <c r="B15" s="54"/>
      <c r="C15" s="55"/>
      <c r="D15" s="56"/>
      <c r="E15" s="57"/>
      <c r="F15" s="57"/>
      <c r="G15" s="58"/>
      <c r="H15" s="57"/>
      <c r="I15" s="59"/>
      <c r="J15" s="2"/>
      <c r="K15" s="35">
        <f>K14+(Y13/50)</f>
        <v>56</v>
      </c>
      <c r="L15" s="35">
        <f>ROUND((((K15-Y16) / (K15+Y16))),2)</f>
        <v>0.06</v>
      </c>
      <c r="M15" s="35">
        <f t="shared" si="7"/>
        <v>1.1299999999999999</v>
      </c>
      <c r="N15" s="35">
        <f t="shared" si="8"/>
        <v>24.44</v>
      </c>
      <c r="O15" s="36">
        <f t="shared" si="9"/>
        <v>6</v>
      </c>
      <c r="P15" s="37">
        <f t="shared" si="10"/>
        <v>0.36</v>
      </c>
      <c r="Q15" s="34"/>
      <c r="R15" s="35">
        <f>R14-(Y15/50)</f>
        <v>44</v>
      </c>
      <c r="S15" s="35">
        <f>ROUND(-((((R15-Y16) / (R15+Y16)))),2)</f>
        <v>0.06</v>
      </c>
      <c r="T15" s="35">
        <f t="shared" si="11"/>
        <v>1.1299999999999999</v>
      </c>
      <c r="U15" s="35">
        <f t="shared" si="12"/>
        <v>24.44</v>
      </c>
      <c r="V15" s="36">
        <f t="shared" si="13"/>
        <v>6</v>
      </c>
      <c r="W15" s="37">
        <f t="shared" si="14"/>
        <v>0.36</v>
      </c>
      <c r="X15" s="2"/>
      <c r="Y15" s="41">
        <f>Y14</f>
        <v>50</v>
      </c>
      <c r="Z15" s="2"/>
      <c r="AA15" s="2"/>
      <c r="AB15" s="2"/>
      <c r="AC15" s="2"/>
      <c r="AD15" s="2"/>
      <c r="AE15" s="2"/>
      <c r="AF15" s="1"/>
      <c r="AG15" s="1"/>
      <c r="AH15" s="1"/>
      <c r="AI15" s="1"/>
      <c r="AJ15" s="1"/>
      <c r="AK15" s="1"/>
    </row>
    <row r="16" spans="1:37" ht="17.25" customHeight="1" thickTop="1" thickBot="1" x14ac:dyDescent="0.35">
      <c r="A16" s="2"/>
      <c r="B16" s="2"/>
      <c r="C16" s="2"/>
      <c r="D16" s="2"/>
      <c r="E16" s="2"/>
      <c r="F16" s="2"/>
      <c r="G16" s="2"/>
      <c r="H16" s="2"/>
      <c r="I16" s="2"/>
      <c r="J16" s="2"/>
      <c r="K16" s="35">
        <f>K15+(Y14/50)</f>
        <v>57</v>
      </c>
      <c r="L16" s="35">
        <f>ROUND((((K16-Y17) / (K16+Y17))),2)</f>
        <v>7.0000000000000007E-2</v>
      </c>
      <c r="M16" s="35">
        <f t="shared" si="7"/>
        <v>1.1499999999999999</v>
      </c>
      <c r="N16" s="35">
        <f t="shared" si="8"/>
        <v>23.1</v>
      </c>
      <c r="O16" s="36">
        <f t="shared" si="9"/>
        <v>7.0000000000000009</v>
      </c>
      <c r="P16" s="37">
        <f t="shared" si="10"/>
        <v>0.49</v>
      </c>
      <c r="Q16" s="34"/>
      <c r="R16" s="35">
        <f>R15-(Y16/50)</f>
        <v>43</v>
      </c>
      <c r="S16" s="35">
        <f>ROUND(-((((R16-Y17) / (R16+Y17)))),2)</f>
        <v>0.08</v>
      </c>
      <c r="T16" s="35">
        <f t="shared" si="11"/>
        <v>1.17</v>
      </c>
      <c r="U16" s="35">
        <f t="shared" si="12"/>
        <v>21.94</v>
      </c>
      <c r="V16" s="36">
        <f t="shared" si="13"/>
        <v>8</v>
      </c>
      <c r="W16" s="37">
        <f t="shared" si="14"/>
        <v>0.64</v>
      </c>
      <c r="X16" s="2"/>
      <c r="Y16" s="41">
        <f>Y15</f>
        <v>50</v>
      </c>
      <c r="Z16" s="2"/>
      <c r="AA16" s="2"/>
      <c r="AB16" s="2"/>
      <c r="AC16" s="2"/>
      <c r="AD16" s="2"/>
      <c r="AE16" s="2"/>
      <c r="AF16" s="1"/>
      <c r="AG16" s="1"/>
      <c r="AH16" s="1"/>
      <c r="AI16" s="1"/>
      <c r="AJ16" s="1"/>
      <c r="AK16" s="1"/>
    </row>
    <row r="17" spans="1:37" ht="17.25" customHeight="1" thickTop="1" thickBot="1" x14ac:dyDescent="0.35">
      <c r="A17" s="2"/>
      <c r="B17" s="60">
        <f>H7</f>
        <v>75</v>
      </c>
      <c r="C17" s="60">
        <f>ROUND((((((B17-H4)/(B17+H4))^2)^0.5)),4)</f>
        <v>0.2</v>
      </c>
      <c r="D17" s="60">
        <f>ROUND((((1+C17)/(1-C17))),4)</f>
        <v>1.5</v>
      </c>
      <c r="E17" s="60">
        <f>-(ROUND((-(20*(LOG10(C17)))),4))</f>
        <v>-13.9794</v>
      </c>
      <c r="F17" s="60">
        <f>100*C17</f>
        <v>20</v>
      </c>
      <c r="G17" s="60">
        <f>ROUND(100*((1/(10^(((E17*E17)^0.5)/10)))),4)</f>
        <v>4</v>
      </c>
      <c r="H17" s="60">
        <f>ROUND(((1-(C17*C17))),3)</f>
        <v>0.96</v>
      </c>
      <c r="I17" s="60">
        <f>--(ROUND(((10*(LOG10(1-(C17*C17))))),3))</f>
        <v>-0.17699999999999999</v>
      </c>
      <c r="J17" s="2"/>
      <c r="K17" s="35">
        <f>K16+(Y15/50)</f>
        <v>58</v>
      </c>
      <c r="L17" s="35">
        <f>ROUND((((K17-Y18) / (K17+Y18))),2)</f>
        <v>7.0000000000000007E-2</v>
      </c>
      <c r="M17" s="35">
        <f t="shared" si="7"/>
        <v>1.1499999999999999</v>
      </c>
      <c r="N17" s="35">
        <f t="shared" si="8"/>
        <v>23.1</v>
      </c>
      <c r="O17" s="36">
        <f t="shared" si="9"/>
        <v>7.0000000000000009</v>
      </c>
      <c r="P17" s="37">
        <f t="shared" si="10"/>
        <v>0.49</v>
      </c>
      <c r="Q17" s="34"/>
      <c r="R17" s="35">
        <f>R16-(Y17/50)</f>
        <v>42</v>
      </c>
      <c r="S17" s="35">
        <f>ROUND(-((((R17-Y18) / (R17+Y18)))),2)</f>
        <v>0.09</v>
      </c>
      <c r="T17" s="35">
        <f t="shared" si="11"/>
        <v>1.2</v>
      </c>
      <c r="U17" s="35">
        <f t="shared" si="12"/>
        <v>20.92</v>
      </c>
      <c r="V17" s="36">
        <f t="shared" si="13"/>
        <v>9</v>
      </c>
      <c r="W17" s="37">
        <f t="shared" si="14"/>
        <v>0.81</v>
      </c>
      <c r="X17" s="2"/>
      <c r="Y17" s="41">
        <f>Y16</f>
        <v>50</v>
      </c>
      <c r="Z17" s="2"/>
      <c r="AA17" s="2"/>
      <c r="AB17" s="2"/>
      <c r="AC17" s="2"/>
      <c r="AD17" s="2"/>
      <c r="AE17" s="2"/>
      <c r="AF17" s="1"/>
      <c r="AG17" s="1"/>
      <c r="AH17" s="1"/>
      <c r="AI17" s="1"/>
      <c r="AJ17" s="1"/>
      <c r="AK17" s="1"/>
    </row>
    <row r="18" spans="1:37" ht="17.25" customHeight="1" thickTop="1" thickBot="1" x14ac:dyDescent="0.35">
      <c r="A18" s="2"/>
      <c r="B18" s="61"/>
      <c r="C18" s="61"/>
      <c r="D18" s="61"/>
      <c r="E18" s="61"/>
      <c r="F18" s="61"/>
      <c r="G18" s="61"/>
      <c r="H18" s="61"/>
      <c r="I18" s="61"/>
      <c r="J18" s="2"/>
      <c r="K18" s="35">
        <f>K17+(Y16/50)</f>
        <v>59</v>
      </c>
      <c r="L18" s="35">
        <f>ROUND((((K18-Y19) / (K18+Y19))),2)</f>
        <v>0.08</v>
      </c>
      <c r="M18" s="35">
        <f t="shared" si="7"/>
        <v>1.17</v>
      </c>
      <c r="N18" s="35">
        <f t="shared" si="8"/>
        <v>21.94</v>
      </c>
      <c r="O18" s="36">
        <f t="shared" si="9"/>
        <v>8</v>
      </c>
      <c r="P18" s="37">
        <f t="shared" si="10"/>
        <v>0.64</v>
      </c>
      <c r="Q18" s="34"/>
      <c r="R18" s="35">
        <f>R17-(Y18/50)</f>
        <v>41</v>
      </c>
      <c r="S18" s="35">
        <f>ROUND(-((((R18-Y19) / (R18+Y19)))),2)</f>
        <v>0.1</v>
      </c>
      <c r="T18" s="35">
        <f t="shared" si="11"/>
        <v>1.22</v>
      </c>
      <c r="U18" s="35">
        <f t="shared" si="12"/>
        <v>20</v>
      </c>
      <c r="V18" s="36">
        <f t="shared" si="13"/>
        <v>10</v>
      </c>
      <c r="W18" s="37">
        <f t="shared" si="14"/>
        <v>1</v>
      </c>
      <c r="X18" s="2"/>
      <c r="Y18" s="41">
        <f>Y17</f>
        <v>50</v>
      </c>
      <c r="Z18" s="2"/>
      <c r="AA18" s="2"/>
      <c r="AB18" s="2"/>
      <c r="AC18" s="2"/>
      <c r="AD18" s="2"/>
      <c r="AE18" s="2"/>
      <c r="AF18" s="1"/>
      <c r="AG18" s="1"/>
      <c r="AH18" s="1"/>
      <c r="AI18" s="1"/>
      <c r="AJ18" s="1"/>
      <c r="AK18" s="1"/>
    </row>
    <row r="19" spans="1:37" ht="16.8" thickTop="1" thickBot="1" x14ac:dyDescent="0.35">
      <c r="A19" s="2"/>
      <c r="B19" s="2"/>
      <c r="C19" s="2"/>
      <c r="D19" s="2"/>
      <c r="E19" s="2"/>
      <c r="F19" s="2"/>
      <c r="G19" s="2"/>
      <c r="H19" s="2"/>
      <c r="I19" s="2"/>
      <c r="J19" s="2"/>
      <c r="K19" s="35">
        <f>K18+(Y17/50)</f>
        <v>60</v>
      </c>
      <c r="L19" s="35">
        <f>ROUND((((K19-Y20) / (K19+Y20))),2)</f>
        <v>0.09</v>
      </c>
      <c r="M19" s="35">
        <f t="shared" si="7"/>
        <v>1.2</v>
      </c>
      <c r="N19" s="35">
        <f t="shared" si="8"/>
        <v>20.92</v>
      </c>
      <c r="O19" s="36">
        <f t="shared" si="9"/>
        <v>9</v>
      </c>
      <c r="P19" s="37">
        <f t="shared" si="10"/>
        <v>0.81</v>
      </c>
      <c r="Q19" s="34"/>
      <c r="R19" s="35">
        <f>R18-(Y19/50)</f>
        <v>40</v>
      </c>
      <c r="S19" s="35">
        <f>ROUND(-((((R19-Y20) / (R19+Y20)))),2)</f>
        <v>0.11</v>
      </c>
      <c r="T19" s="35">
        <f t="shared" si="11"/>
        <v>1.25</v>
      </c>
      <c r="U19" s="35">
        <f t="shared" si="12"/>
        <v>19.170000000000002</v>
      </c>
      <c r="V19" s="36">
        <f t="shared" si="13"/>
        <v>11</v>
      </c>
      <c r="W19" s="37">
        <f t="shared" si="14"/>
        <v>1.21</v>
      </c>
      <c r="X19" s="2"/>
      <c r="Y19" s="41">
        <f>Y18</f>
        <v>50</v>
      </c>
      <c r="Z19" s="2"/>
      <c r="AA19" s="2"/>
      <c r="AB19" s="2"/>
      <c r="AC19" s="2"/>
      <c r="AD19" s="2"/>
      <c r="AE19" s="2"/>
      <c r="AF19" s="1"/>
      <c r="AG19" s="1"/>
      <c r="AH19" s="1"/>
      <c r="AI19" s="1"/>
      <c r="AJ19" s="1"/>
      <c r="AK19" s="1"/>
    </row>
    <row r="20" spans="1:37" ht="16.8" thickTop="1" thickBot="1" x14ac:dyDescent="0.35">
      <c r="A20" s="2"/>
      <c r="B20" s="62"/>
      <c r="C20" s="63"/>
      <c r="D20" s="63"/>
      <c r="E20" s="63"/>
      <c r="F20" s="63"/>
      <c r="G20" s="63"/>
      <c r="H20" s="63"/>
      <c r="I20" s="64"/>
      <c r="J20" s="2"/>
      <c r="K20" s="35">
        <f>K19+(Y18/50)</f>
        <v>61</v>
      </c>
      <c r="L20" s="35">
        <f>ROUND((((K20-Y21) / (K20+Y21))),2)</f>
        <v>0.1</v>
      </c>
      <c r="M20" s="35">
        <f t="shared" si="7"/>
        <v>1.22</v>
      </c>
      <c r="N20" s="35">
        <f t="shared" si="8"/>
        <v>20</v>
      </c>
      <c r="O20" s="36">
        <f t="shared" si="9"/>
        <v>10</v>
      </c>
      <c r="P20" s="37">
        <f t="shared" si="10"/>
        <v>1</v>
      </c>
      <c r="Q20" s="34"/>
      <c r="R20" s="35">
        <f>R19-(Y20/50)</f>
        <v>39</v>
      </c>
      <c r="S20" s="35">
        <f>ROUND(-((((R20-Y21) / (R20+Y21)))),2)</f>
        <v>0.12</v>
      </c>
      <c r="T20" s="35">
        <f t="shared" si="11"/>
        <v>1.27</v>
      </c>
      <c r="U20" s="35">
        <f t="shared" si="12"/>
        <v>18.420000000000002</v>
      </c>
      <c r="V20" s="36">
        <f t="shared" si="13"/>
        <v>12</v>
      </c>
      <c r="W20" s="37">
        <f t="shared" si="14"/>
        <v>1.44</v>
      </c>
      <c r="X20" s="2"/>
      <c r="Y20" s="41">
        <f>Y19</f>
        <v>50</v>
      </c>
      <c r="Z20" s="2"/>
      <c r="AA20" s="2"/>
      <c r="AB20" s="2"/>
      <c r="AC20" s="2"/>
      <c r="AD20" s="2"/>
      <c r="AE20" s="2"/>
      <c r="AF20" s="1"/>
      <c r="AG20" s="1"/>
      <c r="AH20" s="1"/>
      <c r="AI20" s="1"/>
      <c r="AJ20" s="1"/>
      <c r="AK20" s="1"/>
    </row>
    <row r="21" spans="1:37" ht="16.8" thickTop="1" thickBot="1" x14ac:dyDescent="0.35">
      <c r="A21" s="2"/>
      <c r="B21" s="65"/>
      <c r="C21" s="66"/>
      <c r="D21" s="66"/>
      <c r="E21" s="66"/>
      <c r="F21" s="66"/>
      <c r="G21" s="66"/>
      <c r="H21" s="66"/>
      <c r="I21" s="67"/>
      <c r="J21" s="2"/>
      <c r="K21" s="35">
        <f>K20+(Y19/50)</f>
        <v>62</v>
      </c>
      <c r="L21" s="35">
        <f>ROUND((((K21-Y22) / (K21+Y22))),2)</f>
        <v>0.11</v>
      </c>
      <c r="M21" s="35">
        <f t="shared" si="7"/>
        <v>1.25</v>
      </c>
      <c r="N21" s="35">
        <f t="shared" si="8"/>
        <v>19.170000000000002</v>
      </c>
      <c r="O21" s="36">
        <f t="shared" si="9"/>
        <v>11</v>
      </c>
      <c r="P21" s="37">
        <f t="shared" si="10"/>
        <v>1.21</v>
      </c>
      <c r="Q21" s="34"/>
      <c r="R21" s="35">
        <f>R20-(Y21/50)</f>
        <v>38</v>
      </c>
      <c r="S21" s="35">
        <f>ROUND(-((((R21-Y22) / (R21+Y22)))),2)</f>
        <v>0.14000000000000001</v>
      </c>
      <c r="T21" s="35">
        <f t="shared" si="11"/>
        <v>1.33</v>
      </c>
      <c r="U21" s="35">
        <f t="shared" si="12"/>
        <v>17.079999999999998</v>
      </c>
      <c r="V21" s="36">
        <f t="shared" si="13"/>
        <v>14.000000000000002</v>
      </c>
      <c r="W21" s="37">
        <f t="shared" si="14"/>
        <v>1.96</v>
      </c>
      <c r="X21" s="2"/>
      <c r="Y21" s="41">
        <f>Y20</f>
        <v>50</v>
      </c>
      <c r="Z21" s="2"/>
      <c r="AA21" s="2"/>
      <c r="AB21" s="2"/>
      <c r="AC21" s="2"/>
      <c r="AD21" s="2"/>
      <c r="AE21" s="2"/>
      <c r="AF21" s="1"/>
      <c r="AG21" s="1"/>
      <c r="AH21" s="1"/>
      <c r="AI21" s="1"/>
      <c r="AJ21" s="1"/>
      <c r="AK21" s="1"/>
    </row>
    <row r="22" spans="1:37" ht="16.8" thickTop="1" thickBot="1" x14ac:dyDescent="0.35">
      <c r="A22" s="2"/>
      <c r="B22" s="65"/>
      <c r="C22" s="66"/>
      <c r="D22" s="66"/>
      <c r="E22" s="66"/>
      <c r="F22" s="66"/>
      <c r="G22" s="66"/>
      <c r="H22" s="66"/>
      <c r="I22" s="67"/>
      <c r="J22" s="2"/>
      <c r="K22" s="35">
        <f>K21+(Y20/50)</f>
        <v>63</v>
      </c>
      <c r="L22" s="35">
        <f>ROUND((((K22-Y23) / (K22+Y23))),2)</f>
        <v>0.12</v>
      </c>
      <c r="M22" s="35">
        <f t="shared" si="7"/>
        <v>1.27</v>
      </c>
      <c r="N22" s="35">
        <f t="shared" si="8"/>
        <v>18.420000000000002</v>
      </c>
      <c r="O22" s="36">
        <f t="shared" si="9"/>
        <v>12</v>
      </c>
      <c r="P22" s="37">
        <f t="shared" si="10"/>
        <v>1.44</v>
      </c>
      <c r="Q22" s="34"/>
      <c r="R22" s="35">
        <f>R21-(Y22/50)</f>
        <v>37</v>
      </c>
      <c r="S22" s="35">
        <f>ROUND(-((((R22-Y23) / (R22+Y23)))),2)</f>
        <v>0.15</v>
      </c>
      <c r="T22" s="35">
        <f t="shared" si="11"/>
        <v>1.35</v>
      </c>
      <c r="U22" s="35">
        <f t="shared" si="12"/>
        <v>16.48</v>
      </c>
      <c r="V22" s="36">
        <f t="shared" si="13"/>
        <v>15</v>
      </c>
      <c r="W22" s="37">
        <f t="shared" si="14"/>
        <v>2.25</v>
      </c>
      <c r="X22" s="2"/>
      <c r="Y22" s="41">
        <f>Y21</f>
        <v>50</v>
      </c>
      <c r="Z22" s="2"/>
      <c r="AA22" s="2"/>
      <c r="AB22" s="2"/>
      <c r="AC22" s="2"/>
      <c r="AD22" s="2"/>
      <c r="AE22" s="2"/>
      <c r="AF22" s="1"/>
      <c r="AG22" s="1"/>
      <c r="AH22" s="1"/>
      <c r="AI22" s="1"/>
      <c r="AJ22" s="1"/>
      <c r="AK22" s="1"/>
    </row>
    <row r="23" spans="1:37" ht="16.8" thickTop="1" thickBot="1" x14ac:dyDescent="0.35">
      <c r="A23" s="2"/>
      <c r="B23" s="65"/>
      <c r="C23" s="66"/>
      <c r="D23" s="66"/>
      <c r="E23" s="66"/>
      <c r="F23" s="66"/>
      <c r="G23" s="66"/>
      <c r="H23" s="66"/>
      <c r="I23" s="67"/>
      <c r="J23" s="2"/>
      <c r="K23" s="35">
        <f>K22+(Y21/50)</f>
        <v>64</v>
      </c>
      <c r="L23" s="35">
        <f>ROUND((((K23-Y24) / (K23+Y24))),2)</f>
        <v>0.12</v>
      </c>
      <c r="M23" s="35">
        <f t="shared" si="7"/>
        <v>1.27</v>
      </c>
      <c r="N23" s="35">
        <f t="shared" si="8"/>
        <v>18.420000000000002</v>
      </c>
      <c r="O23" s="36">
        <f t="shared" si="9"/>
        <v>12</v>
      </c>
      <c r="P23" s="37">
        <f t="shared" si="10"/>
        <v>1.44</v>
      </c>
      <c r="Q23" s="34"/>
      <c r="R23" s="35">
        <f>R22-(Y23/50)</f>
        <v>36</v>
      </c>
      <c r="S23" s="35">
        <f>ROUND(-((((R23-Y24) / (R23+Y24)))),2)</f>
        <v>0.16</v>
      </c>
      <c r="T23" s="35">
        <f t="shared" si="11"/>
        <v>1.38</v>
      </c>
      <c r="U23" s="35">
        <f t="shared" si="12"/>
        <v>15.92</v>
      </c>
      <c r="V23" s="36">
        <f t="shared" si="13"/>
        <v>16</v>
      </c>
      <c r="W23" s="37">
        <f t="shared" si="14"/>
        <v>2.56</v>
      </c>
      <c r="X23" s="2"/>
      <c r="Y23" s="41">
        <f>Y22</f>
        <v>50</v>
      </c>
      <c r="Z23" s="2"/>
      <c r="AA23" s="2"/>
      <c r="AB23" s="2"/>
      <c r="AC23" s="2"/>
      <c r="AD23" s="2"/>
      <c r="AE23" s="2"/>
      <c r="AF23" s="1"/>
      <c r="AG23" s="1"/>
      <c r="AH23" s="1"/>
      <c r="AI23" s="1"/>
      <c r="AJ23" s="1"/>
      <c r="AK23" s="1"/>
    </row>
    <row r="24" spans="1:37" ht="16.8" thickTop="1" thickBot="1" x14ac:dyDescent="0.35">
      <c r="A24" s="2"/>
      <c r="B24" s="65"/>
      <c r="C24" s="66"/>
      <c r="D24" s="66"/>
      <c r="E24" s="66"/>
      <c r="F24" s="66"/>
      <c r="G24" s="66"/>
      <c r="H24" s="66"/>
      <c r="I24" s="67"/>
      <c r="J24" s="2"/>
      <c r="K24" s="35">
        <f>K23+(Y22/50)</f>
        <v>65</v>
      </c>
      <c r="L24" s="35">
        <f>ROUND((((K24-Y25) / (K24+Y25))),2)</f>
        <v>0.13</v>
      </c>
      <c r="M24" s="35">
        <f t="shared" si="7"/>
        <v>1.3</v>
      </c>
      <c r="N24" s="35">
        <f t="shared" si="8"/>
        <v>17.72</v>
      </c>
      <c r="O24" s="36">
        <f t="shared" si="9"/>
        <v>13</v>
      </c>
      <c r="P24" s="37">
        <f t="shared" si="10"/>
        <v>1.69</v>
      </c>
      <c r="Q24" s="34"/>
      <c r="R24" s="35">
        <f>R23-(Y24/50)</f>
        <v>35</v>
      </c>
      <c r="S24" s="35">
        <f>ROUND(-((((R24-Y25) / (R24+Y25)))),2)</f>
        <v>0.18</v>
      </c>
      <c r="T24" s="35">
        <f t="shared" si="11"/>
        <v>1.44</v>
      </c>
      <c r="U24" s="35">
        <f t="shared" si="12"/>
        <v>14.89</v>
      </c>
      <c r="V24" s="36">
        <f t="shared" si="13"/>
        <v>18</v>
      </c>
      <c r="W24" s="37">
        <f t="shared" si="14"/>
        <v>3.24</v>
      </c>
      <c r="X24" s="2"/>
      <c r="Y24" s="41">
        <f>Y23</f>
        <v>50</v>
      </c>
      <c r="Z24" s="2"/>
      <c r="AA24" s="2"/>
      <c r="AB24" s="2"/>
      <c r="AC24" s="2"/>
      <c r="AD24" s="2"/>
      <c r="AE24" s="2"/>
      <c r="AF24" s="1"/>
      <c r="AG24" s="1"/>
      <c r="AH24" s="1"/>
      <c r="AI24" s="1"/>
      <c r="AJ24" s="1"/>
      <c r="AK24" s="1"/>
    </row>
    <row r="25" spans="1:37" ht="16.8" thickTop="1" thickBot="1" x14ac:dyDescent="0.35">
      <c r="A25" s="2"/>
      <c r="B25" s="65"/>
      <c r="C25" s="66"/>
      <c r="D25" s="66"/>
      <c r="E25" s="66"/>
      <c r="F25" s="66"/>
      <c r="G25" s="66"/>
      <c r="H25" s="66"/>
      <c r="I25" s="67"/>
      <c r="J25" s="2"/>
      <c r="K25" s="35">
        <f>K24+(Y23/50)</f>
        <v>66</v>
      </c>
      <c r="L25" s="35">
        <f>ROUND((((K25-Y26) / (K25+Y26))),2)</f>
        <v>0.14000000000000001</v>
      </c>
      <c r="M25" s="35">
        <f t="shared" si="7"/>
        <v>1.33</v>
      </c>
      <c r="N25" s="35">
        <f t="shared" si="8"/>
        <v>17.079999999999998</v>
      </c>
      <c r="O25" s="36">
        <f t="shared" si="9"/>
        <v>14.000000000000002</v>
      </c>
      <c r="P25" s="37">
        <f t="shared" si="10"/>
        <v>1.96</v>
      </c>
      <c r="Q25" s="34"/>
      <c r="R25" s="35">
        <f>R24-(Y25/50)</f>
        <v>34</v>
      </c>
      <c r="S25" s="35">
        <f>ROUND(-((((R25-Y26) / (R25+Y26)))),2)</f>
        <v>0.19</v>
      </c>
      <c r="T25" s="35">
        <f t="shared" si="11"/>
        <v>1.47</v>
      </c>
      <c r="U25" s="35">
        <f t="shared" si="12"/>
        <v>14.42</v>
      </c>
      <c r="V25" s="36">
        <f t="shared" si="13"/>
        <v>19</v>
      </c>
      <c r="W25" s="37">
        <f t="shared" si="14"/>
        <v>3.61</v>
      </c>
      <c r="X25" s="2"/>
      <c r="Y25" s="41">
        <f>Y24</f>
        <v>50</v>
      </c>
      <c r="Z25" s="2"/>
      <c r="AA25" s="2"/>
      <c r="AB25" s="2"/>
      <c r="AC25" s="2"/>
      <c r="AD25" s="2"/>
      <c r="AE25" s="2"/>
      <c r="AF25" s="1"/>
      <c r="AG25" s="1"/>
      <c r="AH25" s="1"/>
      <c r="AI25" s="1"/>
      <c r="AJ25" s="1"/>
      <c r="AK25" s="1"/>
    </row>
    <row r="26" spans="1:37" ht="16.8" thickTop="1" thickBot="1" x14ac:dyDescent="0.35">
      <c r="A26" s="2"/>
      <c r="B26" s="65"/>
      <c r="C26" s="66"/>
      <c r="D26" s="66"/>
      <c r="E26" s="66"/>
      <c r="F26" s="66"/>
      <c r="G26" s="66"/>
      <c r="H26" s="66"/>
      <c r="I26" s="67"/>
      <c r="J26" s="2"/>
      <c r="K26" s="35">
        <f>K25+(Y24/50)</f>
        <v>67</v>
      </c>
      <c r="L26" s="35">
        <f>ROUND((((K26-Y27) / (K26+Y27))),2)</f>
        <v>0.15</v>
      </c>
      <c r="M26" s="35">
        <f t="shared" si="7"/>
        <v>1.35</v>
      </c>
      <c r="N26" s="35">
        <f t="shared" si="8"/>
        <v>16.48</v>
      </c>
      <c r="O26" s="36">
        <f t="shared" si="9"/>
        <v>15</v>
      </c>
      <c r="P26" s="37">
        <f t="shared" si="10"/>
        <v>2.25</v>
      </c>
      <c r="Q26" s="34"/>
      <c r="R26" s="35">
        <f>R25-(Y26/50)</f>
        <v>33</v>
      </c>
      <c r="S26" s="35">
        <f>ROUND(-((((R26-Y27) / (R26+Y27)))),2)</f>
        <v>0.2</v>
      </c>
      <c r="T26" s="35">
        <f t="shared" si="11"/>
        <v>1.5</v>
      </c>
      <c r="U26" s="35">
        <f t="shared" si="12"/>
        <v>13.98</v>
      </c>
      <c r="V26" s="36">
        <f t="shared" si="13"/>
        <v>20</v>
      </c>
      <c r="W26" s="37">
        <f t="shared" si="14"/>
        <v>4</v>
      </c>
      <c r="X26" s="2"/>
      <c r="Y26" s="41">
        <f>Y25</f>
        <v>50</v>
      </c>
      <c r="Z26" s="2"/>
      <c r="AA26" s="2"/>
      <c r="AB26" s="2"/>
      <c r="AC26" s="2"/>
      <c r="AD26" s="2"/>
      <c r="AE26" s="2"/>
      <c r="AF26" s="1"/>
      <c r="AG26" s="1"/>
      <c r="AH26" s="1"/>
      <c r="AI26" s="1"/>
      <c r="AJ26" s="1"/>
      <c r="AK26" s="1"/>
    </row>
    <row r="27" spans="1:37" ht="16.8" thickTop="1" thickBot="1" x14ac:dyDescent="0.35">
      <c r="A27" s="2"/>
      <c r="B27" s="65"/>
      <c r="C27" s="66"/>
      <c r="D27" s="66"/>
      <c r="E27" s="66"/>
      <c r="F27" s="66"/>
      <c r="G27" s="66"/>
      <c r="H27" s="66"/>
      <c r="I27" s="67"/>
      <c r="J27" s="2"/>
      <c r="K27" s="35">
        <f>K26+(Y25/50)</f>
        <v>68</v>
      </c>
      <c r="L27" s="35">
        <f>ROUND((((K27-Y28) / (K27+Y28))),2)</f>
        <v>0.15</v>
      </c>
      <c r="M27" s="35">
        <f t="shared" si="7"/>
        <v>1.35</v>
      </c>
      <c r="N27" s="35">
        <f t="shared" si="8"/>
        <v>16.48</v>
      </c>
      <c r="O27" s="36">
        <f t="shared" si="9"/>
        <v>15</v>
      </c>
      <c r="P27" s="37">
        <f t="shared" si="10"/>
        <v>2.25</v>
      </c>
      <c r="Q27" s="34"/>
      <c r="R27" s="35">
        <f>R26-(Y27/50)</f>
        <v>32</v>
      </c>
      <c r="S27" s="35">
        <f>ROUND(-((((R27-Y28) / (R27+Y28)))),2)</f>
        <v>0.22</v>
      </c>
      <c r="T27" s="35">
        <f t="shared" si="11"/>
        <v>1.56</v>
      </c>
      <c r="U27" s="35">
        <f t="shared" si="12"/>
        <v>13.15</v>
      </c>
      <c r="V27" s="36">
        <f t="shared" si="13"/>
        <v>22</v>
      </c>
      <c r="W27" s="37">
        <f t="shared" si="14"/>
        <v>4.84</v>
      </c>
      <c r="X27" s="2"/>
      <c r="Y27" s="41">
        <f>Y26</f>
        <v>50</v>
      </c>
      <c r="Z27" s="2"/>
      <c r="AA27" s="2"/>
      <c r="AB27" s="2"/>
      <c r="AC27" s="2"/>
      <c r="AD27" s="2"/>
      <c r="AE27" s="2"/>
      <c r="AF27" s="1"/>
      <c r="AG27" s="1"/>
      <c r="AH27" s="1"/>
      <c r="AI27" s="1"/>
      <c r="AJ27" s="1"/>
      <c r="AK27" s="1"/>
    </row>
    <row r="28" spans="1:37" ht="16.8" thickTop="1" thickBot="1" x14ac:dyDescent="0.35">
      <c r="A28" s="2"/>
      <c r="B28" s="65"/>
      <c r="C28" s="66"/>
      <c r="D28" s="66"/>
      <c r="E28" s="66"/>
      <c r="F28" s="66"/>
      <c r="G28" s="66"/>
      <c r="H28" s="66"/>
      <c r="I28" s="67"/>
      <c r="J28" s="2"/>
      <c r="K28" s="35">
        <f>K27+(Y26/50)</f>
        <v>69</v>
      </c>
      <c r="L28" s="35">
        <f>ROUND((((K28-Y29) / (K28+Y29))),2)</f>
        <v>0.16</v>
      </c>
      <c r="M28" s="35">
        <f t="shared" si="7"/>
        <v>1.38</v>
      </c>
      <c r="N28" s="35">
        <f t="shared" si="8"/>
        <v>15.92</v>
      </c>
      <c r="O28" s="36">
        <f t="shared" si="9"/>
        <v>16</v>
      </c>
      <c r="P28" s="37">
        <f t="shared" si="10"/>
        <v>2.56</v>
      </c>
      <c r="Q28" s="34"/>
      <c r="R28" s="35">
        <f>R27-(Y28/50)</f>
        <v>31</v>
      </c>
      <c r="S28" s="35">
        <f>ROUND(-((((R28-Y29) / (R28+Y29)))),2)</f>
        <v>0.23</v>
      </c>
      <c r="T28" s="35">
        <f t="shared" si="11"/>
        <v>1.6</v>
      </c>
      <c r="U28" s="35">
        <f t="shared" si="12"/>
        <v>12.77</v>
      </c>
      <c r="V28" s="36">
        <f t="shared" si="13"/>
        <v>23</v>
      </c>
      <c r="W28" s="37">
        <f t="shared" si="14"/>
        <v>5.28</v>
      </c>
      <c r="X28" s="2"/>
      <c r="Y28" s="41">
        <f>Y27</f>
        <v>50</v>
      </c>
      <c r="Z28" s="2"/>
      <c r="AA28" s="2"/>
      <c r="AB28" s="2"/>
      <c r="AC28" s="2"/>
      <c r="AD28" s="2"/>
      <c r="AE28" s="2"/>
      <c r="AF28" s="1"/>
      <c r="AG28" s="1"/>
      <c r="AH28" s="1"/>
      <c r="AI28" s="1"/>
      <c r="AJ28" s="1"/>
      <c r="AK28" s="1"/>
    </row>
    <row r="29" spans="1:37" ht="16.8" thickTop="1" thickBot="1" x14ac:dyDescent="0.35">
      <c r="A29" s="2"/>
      <c r="B29" s="65"/>
      <c r="C29" s="66"/>
      <c r="D29" s="66"/>
      <c r="E29" s="66"/>
      <c r="F29" s="66"/>
      <c r="G29" s="66"/>
      <c r="H29" s="66"/>
      <c r="I29" s="67"/>
      <c r="J29" s="2"/>
      <c r="K29" s="35">
        <f>K28+(Y27/50)</f>
        <v>70</v>
      </c>
      <c r="L29" s="35">
        <f>ROUND((((K29-Y30) / (K29+Y30))),2)</f>
        <v>0.17</v>
      </c>
      <c r="M29" s="35">
        <f t="shared" si="7"/>
        <v>1.41</v>
      </c>
      <c r="N29" s="35">
        <f t="shared" si="8"/>
        <v>15.39</v>
      </c>
      <c r="O29" s="36">
        <f t="shared" si="9"/>
        <v>17</v>
      </c>
      <c r="P29" s="37">
        <f t="shared" ref="P29:P59" si="15">ROUND(100*((1/(10^(N29/10)))),1)</f>
        <v>2.9</v>
      </c>
      <c r="Q29" s="34"/>
      <c r="R29" s="35">
        <f>R28-(Y29/50)</f>
        <v>30</v>
      </c>
      <c r="S29" s="35">
        <f>ROUND(-((((R29-Y30) / (R29+Y30)))),2)</f>
        <v>0.25</v>
      </c>
      <c r="T29" s="35">
        <f t="shared" si="11"/>
        <v>1.67</v>
      </c>
      <c r="U29" s="35">
        <f t="shared" si="12"/>
        <v>12.04</v>
      </c>
      <c r="V29" s="36">
        <f t="shared" si="13"/>
        <v>25</v>
      </c>
      <c r="W29" s="37">
        <f t="shared" ref="W29:W59" si="16">ROUND(100*((1/(10^(U29/10)))),1)</f>
        <v>6.3</v>
      </c>
      <c r="X29" s="2"/>
      <c r="Y29" s="41">
        <f>Y28</f>
        <v>50</v>
      </c>
      <c r="Z29" s="2"/>
      <c r="AA29" s="2"/>
      <c r="AB29" s="2"/>
      <c r="AC29" s="2"/>
      <c r="AD29" s="2"/>
      <c r="AE29" s="2"/>
      <c r="AF29" s="1"/>
      <c r="AG29" s="1"/>
      <c r="AH29" s="1"/>
      <c r="AI29" s="1"/>
      <c r="AJ29" s="1"/>
      <c r="AK29" s="1"/>
    </row>
    <row r="30" spans="1:37" ht="16.8" thickTop="1" thickBot="1" x14ac:dyDescent="0.35">
      <c r="A30" s="2"/>
      <c r="B30" s="65"/>
      <c r="C30" s="66"/>
      <c r="D30" s="66"/>
      <c r="E30" s="66"/>
      <c r="F30" s="66"/>
      <c r="G30" s="66"/>
      <c r="H30" s="66"/>
      <c r="I30" s="67"/>
      <c r="J30" s="2"/>
      <c r="K30" s="35">
        <f>K29+(Y28/50)</f>
        <v>71</v>
      </c>
      <c r="L30" s="35">
        <f>ROUND((((K30-Y31) / (K30+Y31))),2)</f>
        <v>0.17</v>
      </c>
      <c r="M30" s="35">
        <f t="shared" si="7"/>
        <v>1.41</v>
      </c>
      <c r="N30" s="35">
        <f t="shared" si="8"/>
        <v>15.39</v>
      </c>
      <c r="O30" s="36">
        <f t="shared" si="9"/>
        <v>17</v>
      </c>
      <c r="P30" s="37">
        <f t="shared" si="15"/>
        <v>2.9</v>
      </c>
      <c r="Q30" s="34"/>
      <c r="R30" s="35">
        <f>R29-(Y30/50)</f>
        <v>29</v>
      </c>
      <c r="S30" s="35">
        <f>ROUND(-((((R30-Y31) / (R30+Y31)))),2)</f>
        <v>0.27</v>
      </c>
      <c r="T30" s="35">
        <f t="shared" si="11"/>
        <v>1.74</v>
      </c>
      <c r="U30" s="35">
        <f t="shared" si="12"/>
        <v>11.37</v>
      </c>
      <c r="V30" s="36">
        <f t="shared" si="13"/>
        <v>27</v>
      </c>
      <c r="W30" s="37">
        <f t="shared" si="16"/>
        <v>7.3</v>
      </c>
      <c r="X30" s="2"/>
      <c r="Y30" s="41">
        <f>Y29</f>
        <v>50</v>
      </c>
      <c r="Z30" s="2"/>
      <c r="AA30" s="2"/>
      <c r="AB30" s="2"/>
      <c r="AC30" s="2"/>
      <c r="AD30" s="2"/>
      <c r="AE30" s="2"/>
      <c r="AF30" s="1"/>
      <c r="AG30" s="1"/>
      <c r="AH30" s="1"/>
      <c r="AI30" s="1"/>
      <c r="AJ30" s="1"/>
      <c r="AK30" s="1"/>
    </row>
    <row r="31" spans="1:37" ht="16.8" thickTop="1" thickBot="1" x14ac:dyDescent="0.35">
      <c r="A31" s="2"/>
      <c r="B31" s="65"/>
      <c r="C31" s="66"/>
      <c r="D31" s="66"/>
      <c r="E31" s="66"/>
      <c r="F31" s="66"/>
      <c r="G31" s="66"/>
      <c r="H31" s="66"/>
      <c r="I31" s="67"/>
      <c r="J31" s="2"/>
      <c r="K31" s="35">
        <f>K30+(Y29/50)</f>
        <v>72</v>
      </c>
      <c r="L31" s="35">
        <f>ROUND((((K31-Y32) / (K31+Y32))),2)</f>
        <v>0.18</v>
      </c>
      <c r="M31" s="35">
        <f t="shared" si="7"/>
        <v>1.44</v>
      </c>
      <c r="N31" s="35">
        <f t="shared" si="8"/>
        <v>14.89</v>
      </c>
      <c r="O31" s="36">
        <f t="shared" si="9"/>
        <v>18</v>
      </c>
      <c r="P31" s="37">
        <f t="shared" si="15"/>
        <v>3.2</v>
      </c>
      <c r="Q31" s="34"/>
      <c r="R31" s="35">
        <f>R30-(Y31/50)</f>
        <v>28</v>
      </c>
      <c r="S31" s="35">
        <f>ROUND(-((((R31-Y32) / (R31+Y32)))),2)</f>
        <v>0.28000000000000003</v>
      </c>
      <c r="T31" s="35">
        <f t="shared" si="11"/>
        <v>1.78</v>
      </c>
      <c r="U31" s="35">
        <f t="shared" si="12"/>
        <v>11.06</v>
      </c>
      <c r="V31" s="36">
        <f t="shared" si="13"/>
        <v>28.000000000000004</v>
      </c>
      <c r="W31" s="37">
        <f t="shared" si="16"/>
        <v>7.8</v>
      </c>
      <c r="X31" s="2"/>
      <c r="Y31" s="41">
        <f>Y30</f>
        <v>50</v>
      </c>
      <c r="Z31" s="2"/>
      <c r="AA31" s="2"/>
      <c r="AB31" s="2"/>
      <c r="AC31" s="2"/>
      <c r="AD31" s="2"/>
      <c r="AE31" s="2"/>
      <c r="AF31" s="1"/>
      <c r="AG31" s="1"/>
      <c r="AH31" s="1"/>
      <c r="AI31" s="1"/>
      <c r="AJ31" s="1"/>
      <c r="AK31" s="1"/>
    </row>
    <row r="32" spans="1:37" ht="16.8" thickTop="1" thickBot="1" x14ac:dyDescent="0.35">
      <c r="A32" s="2"/>
      <c r="B32" s="65"/>
      <c r="C32" s="66"/>
      <c r="D32" s="66"/>
      <c r="E32" s="66"/>
      <c r="F32" s="66"/>
      <c r="G32" s="66"/>
      <c r="H32" s="66"/>
      <c r="I32" s="67"/>
      <c r="J32" s="2"/>
      <c r="K32" s="35">
        <f>K31+(Y30/50)</f>
        <v>73</v>
      </c>
      <c r="L32" s="35">
        <f>ROUND((((K32-Y33) / (K32+Y33))),2)</f>
        <v>0.19</v>
      </c>
      <c r="M32" s="35">
        <f t="shared" si="7"/>
        <v>1.47</v>
      </c>
      <c r="N32" s="35">
        <f t="shared" si="8"/>
        <v>14.42</v>
      </c>
      <c r="O32" s="36">
        <f t="shared" si="9"/>
        <v>19</v>
      </c>
      <c r="P32" s="37">
        <f t="shared" si="15"/>
        <v>3.6</v>
      </c>
      <c r="Q32" s="34"/>
      <c r="R32" s="35">
        <f>R31-(Y32/50)</f>
        <v>27</v>
      </c>
      <c r="S32" s="35">
        <f>ROUND(-((((R32-Y33) / (R32+Y33)))),2)</f>
        <v>0.3</v>
      </c>
      <c r="T32" s="35">
        <f t="shared" si="11"/>
        <v>1.86</v>
      </c>
      <c r="U32" s="35">
        <f t="shared" si="12"/>
        <v>10.46</v>
      </c>
      <c r="V32" s="36">
        <f t="shared" si="13"/>
        <v>30</v>
      </c>
      <c r="W32" s="37">
        <f t="shared" si="16"/>
        <v>9</v>
      </c>
      <c r="X32" s="2"/>
      <c r="Y32" s="41">
        <f>Y31</f>
        <v>50</v>
      </c>
      <c r="Z32" s="2"/>
      <c r="AA32" s="2"/>
      <c r="AB32" s="2"/>
      <c r="AC32" s="2"/>
      <c r="AD32" s="2"/>
      <c r="AE32" s="2"/>
      <c r="AF32" s="1"/>
      <c r="AG32" s="1"/>
      <c r="AH32" s="1"/>
      <c r="AI32" s="1"/>
      <c r="AJ32" s="1"/>
      <c r="AK32" s="1"/>
    </row>
    <row r="33" spans="1:37" ht="16.8" thickTop="1" thickBot="1" x14ac:dyDescent="0.35">
      <c r="A33" s="2"/>
      <c r="B33" s="65"/>
      <c r="C33" s="66"/>
      <c r="D33" s="66"/>
      <c r="E33" s="66"/>
      <c r="F33" s="66"/>
      <c r="G33" s="66"/>
      <c r="H33" s="66"/>
      <c r="I33" s="67"/>
      <c r="J33" s="2"/>
      <c r="K33" s="35">
        <f>K32+(Y31/50)</f>
        <v>74</v>
      </c>
      <c r="L33" s="35">
        <f>ROUND((((K33-Y34) / (K33+Y34))),2)</f>
        <v>0.19</v>
      </c>
      <c r="M33" s="35">
        <f t="shared" si="7"/>
        <v>1.47</v>
      </c>
      <c r="N33" s="35">
        <f t="shared" si="8"/>
        <v>14.42</v>
      </c>
      <c r="O33" s="36">
        <f t="shared" si="9"/>
        <v>19</v>
      </c>
      <c r="P33" s="37">
        <f t="shared" si="15"/>
        <v>3.6</v>
      </c>
      <c r="Q33" s="34"/>
      <c r="R33" s="35">
        <f>R32-(Y33/50)</f>
        <v>26</v>
      </c>
      <c r="S33" s="35">
        <f>ROUND(-((((R33-Y34) / (R33+Y34)))),2)</f>
        <v>0.32</v>
      </c>
      <c r="T33" s="35">
        <f t="shared" si="11"/>
        <v>1.94</v>
      </c>
      <c r="U33" s="35">
        <f t="shared" si="12"/>
        <v>9.9</v>
      </c>
      <c r="V33" s="36">
        <f t="shared" si="13"/>
        <v>32</v>
      </c>
      <c r="W33" s="37">
        <f t="shared" si="16"/>
        <v>10.199999999999999</v>
      </c>
      <c r="X33" s="2"/>
      <c r="Y33" s="41">
        <f>Y32</f>
        <v>50</v>
      </c>
      <c r="Z33" s="2"/>
      <c r="AA33" s="2"/>
      <c r="AB33" s="2"/>
      <c r="AC33" s="2"/>
      <c r="AD33" s="2"/>
      <c r="AE33" s="2"/>
      <c r="AF33" s="1"/>
      <c r="AG33" s="1"/>
      <c r="AH33" s="1"/>
      <c r="AI33" s="1"/>
      <c r="AJ33" s="1"/>
      <c r="AK33" s="1"/>
    </row>
    <row r="34" spans="1:37" ht="16.8" thickTop="1" thickBot="1" x14ac:dyDescent="0.35">
      <c r="A34" s="2"/>
      <c r="B34" s="65"/>
      <c r="C34" s="66"/>
      <c r="D34" s="66"/>
      <c r="E34" s="66"/>
      <c r="F34" s="66"/>
      <c r="G34" s="66"/>
      <c r="H34" s="66"/>
      <c r="I34" s="67"/>
      <c r="J34" s="2"/>
      <c r="K34" s="35">
        <f>K33+(Y32/50)</f>
        <v>75</v>
      </c>
      <c r="L34" s="35">
        <f>ROUND((((K34-Y35) / (K34+Y35))),2)</f>
        <v>0.2</v>
      </c>
      <c r="M34" s="35">
        <f t="shared" si="7"/>
        <v>1.5</v>
      </c>
      <c r="N34" s="35">
        <f t="shared" si="8"/>
        <v>13.98</v>
      </c>
      <c r="O34" s="36">
        <f t="shared" si="9"/>
        <v>20</v>
      </c>
      <c r="P34" s="37">
        <f t="shared" si="15"/>
        <v>4</v>
      </c>
      <c r="Q34" s="34"/>
      <c r="R34" s="35">
        <f>R33-(Y34/50)</f>
        <v>25</v>
      </c>
      <c r="S34" s="35">
        <f>ROUND(-((((R34-Y35) / (R34+Y35)))),2)</f>
        <v>0.33</v>
      </c>
      <c r="T34" s="35">
        <f t="shared" si="11"/>
        <v>1.99</v>
      </c>
      <c r="U34" s="35">
        <f t="shared" si="12"/>
        <v>9.6300000000000008</v>
      </c>
      <c r="V34" s="36">
        <f t="shared" si="13"/>
        <v>33</v>
      </c>
      <c r="W34" s="37">
        <f t="shared" si="16"/>
        <v>10.9</v>
      </c>
      <c r="X34" s="2"/>
      <c r="Y34" s="41">
        <f>Y33</f>
        <v>50</v>
      </c>
      <c r="Z34" s="2"/>
      <c r="AA34" s="2"/>
      <c r="AB34" s="2"/>
      <c r="AC34" s="2"/>
      <c r="AD34" s="2"/>
      <c r="AE34" s="2"/>
      <c r="AF34" s="1"/>
      <c r="AG34" s="1"/>
      <c r="AH34" s="1"/>
      <c r="AI34" s="1"/>
      <c r="AJ34" s="1"/>
      <c r="AK34" s="1"/>
    </row>
    <row r="35" spans="1:37" ht="16.8" thickTop="1" thickBot="1" x14ac:dyDescent="0.35">
      <c r="A35" s="2"/>
      <c r="B35" s="65"/>
      <c r="C35" s="66"/>
      <c r="D35" s="66"/>
      <c r="E35" s="66"/>
      <c r="F35" s="66"/>
      <c r="G35" s="66"/>
      <c r="H35" s="66"/>
      <c r="I35" s="67"/>
      <c r="J35" s="2"/>
      <c r="K35" s="35">
        <f>K34+(Y33/50)</f>
        <v>76</v>
      </c>
      <c r="L35" s="35">
        <f>ROUND((((K35-Y36) / (K35+Y36))),2)</f>
        <v>0.21</v>
      </c>
      <c r="M35" s="35">
        <f t="shared" si="7"/>
        <v>1.53</v>
      </c>
      <c r="N35" s="35">
        <f t="shared" si="8"/>
        <v>13.56</v>
      </c>
      <c r="O35" s="36">
        <f t="shared" si="9"/>
        <v>21</v>
      </c>
      <c r="P35" s="37">
        <f t="shared" si="15"/>
        <v>4.4000000000000004</v>
      </c>
      <c r="Q35" s="34"/>
      <c r="R35" s="35">
        <f>R34-(Y35/50)</f>
        <v>24</v>
      </c>
      <c r="S35" s="35">
        <f>ROUND(-((((R35-Y36) / (R35+Y36)))),2)</f>
        <v>0.35</v>
      </c>
      <c r="T35" s="35">
        <f t="shared" si="11"/>
        <v>2.08</v>
      </c>
      <c r="U35" s="35">
        <f t="shared" si="12"/>
        <v>9.1199999999999992</v>
      </c>
      <c r="V35" s="36">
        <f t="shared" si="13"/>
        <v>35</v>
      </c>
      <c r="W35" s="37">
        <f t="shared" si="16"/>
        <v>12.2</v>
      </c>
      <c r="X35" s="2"/>
      <c r="Y35" s="41">
        <f>Y34</f>
        <v>50</v>
      </c>
      <c r="Z35" s="2"/>
      <c r="AA35" s="2"/>
      <c r="AB35" s="2"/>
      <c r="AC35" s="2"/>
      <c r="AD35" s="2"/>
      <c r="AE35" s="2"/>
      <c r="AF35" s="1"/>
      <c r="AG35" s="1"/>
      <c r="AH35" s="1"/>
      <c r="AI35" s="1"/>
      <c r="AJ35" s="1"/>
      <c r="AK35" s="1"/>
    </row>
    <row r="36" spans="1:37" ht="16.8" thickTop="1" thickBot="1" x14ac:dyDescent="0.35">
      <c r="A36" s="2"/>
      <c r="B36" s="65"/>
      <c r="C36" s="66"/>
      <c r="D36" s="66"/>
      <c r="E36" s="66"/>
      <c r="F36" s="66"/>
      <c r="G36" s="66"/>
      <c r="H36" s="66"/>
      <c r="I36" s="67"/>
      <c r="J36" s="2"/>
      <c r="K36" s="35">
        <f>K35+(Y34/50)</f>
        <v>77</v>
      </c>
      <c r="L36" s="35">
        <f>ROUND((((K36-Y37) / (K36+Y37))),2)</f>
        <v>0.21</v>
      </c>
      <c r="M36" s="35">
        <f t="shared" si="7"/>
        <v>1.53</v>
      </c>
      <c r="N36" s="35">
        <f t="shared" si="8"/>
        <v>13.56</v>
      </c>
      <c r="O36" s="36">
        <f t="shared" si="9"/>
        <v>21</v>
      </c>
      <c r="P36" s="37">
        <f t="shared" si="15"/>
        <v>4.4000000000000004</v>
      </c>
      <c r="Q36" s="34"/>
      <c r="R36" s="35">
        <f>R35-(Y36/50)</f>
        <v>23</v>
      </c>
      <c r="S36" s="35">
        <f>ROUND(-((((R36-Y37) / (R36+Y37)))),2)</f>
        <v>0.37</v>
      </c>
      <c r="T36" s="35">
        <f t="shared" si="11"/>
        <v>2.17</v>
      </c>
      <c r="U36" s="35">
        <f t="shared" si="12"/>
        <v>8.64</v>
      </c>
      <c r="V36" s="36">
        <f t="shared" si="13"/>
        <v>37</v>
      </c>
      <c r="W36" s="37">
        <f t="shared" si="16"/>
        <v>13.7</v>
      </c>
      <c r="X36" s="2"/>
      <c r="Y36" s="41">
        <f>Y35</f>
        <v>50</v>
      </c>
      <c r="Z36" s="2"/>
      <c r="AA36" s="2"/>
      <c r="AB36" s="2"/>
      <c r="AC36" s="2"/>
      <c r="AD36" s="2"/>
      <c r="AE36" s="2"/>
      <c r="AF36" s="1"/>
      <c r="AG36" s="1"/>
      <c r="AH36" s="1"/>
      <c r="AI36" s="1"/>
      <c r="AJ36" s="1"/>
      <c r="AK36" s="1"/>
    </row>
    <row r="37" spans="1:37" ht="16.8" thickTop="1" thickBot="1" x14ac:dyDescent="0.35">
      <c r="A37" s="2"/>
      <c r="B37" s="65"/>
      <c r="C37" s="66"/>
      <c r="D37" s="66"/>
      <c r="E37" s="66"/>
      <c r="F37" s="66"/>
      <c r="G37" s="66"/>
      <c r="H37" s="66"/>
      <c r="I37" s="67"/>
      <c r="J37" s="2"/>
      <c r="K37" s="35">
        <f>K36+(Y35/50)</f>
        <v>78</v>
      </c>
      <c r="L37" s="35">
        <f>ROUND((((K37-Y38) / (K37+Y38))),2)</f>
        <v>0.22</v>
      </c>
      <c r="M37" s="35">
        <f t="shared" si="7"/>
        <v>1.56</v>
      </c>
      <c r="N37" s="35">
        <f t="shared" si="8"/>
        <v>13.15</v>
      </c>
      <c r="O37" s="36">
        <f t="shared" si="9"/>
        <v>22</v>
      </c>
      <c r="P37" s="37">
        <f t="shared" si="15"/>
        <v>4.8</v>
      </c>
      <c r="Q37" s="34"/>
      <c r="R37" s="35">
        <f>R36-(Y37/50)</f>
        <v>22</v>
      </c>
      <c r="S37" s="35">
        <f>ROUND(-((((R37-Y38) / (R37+Y38)))),2)</f>
        <v>0.39</v>
      </c>
      <c r="T37" s="35">
        <f t="shared" si="11"/>
        <v>2.2799999999999998</v>
      </c>
      <c r="U37" s="35">
        <f t="shared" si="12"/>
        <v>8.18</v>
      </c>
      <c r="V37" s="36">
        <f t="shared" si="13"/>
        <v>39</v>
      </c>
      <c r="W37" s="37">
        <f t="shared" si="16"/>
        <v>15.2</v>
      </c>
      <c r="X37" s="2"/>
      <c r="Y37" s="41">
        <f>Y36</f>
        <v>50</v>
      </c>
      <c r="Z37" s="2"/>
      <c r="AA37" s="2"/>
      <c r="AB37" s="2"/>
      <c r="AC37" s="2"/>
      <c r="AD37" s="2"/>
      <c r="AE37" s="2"/>
      <c r="AF37" s="1"/>
      <c r="AG37" s="1"/>
      <c r="AH37" s="1"/>
      <c r="AI37" s="1"/>
      <c r="AJ37" s="1"/>
      <c r="AK37" s="1"/>
    </row>
    <row r="38" spans="1:37" ht="16.8" thickTop="1" thickBot="1" x14ac:dyDescent="0.35">
      <c r="A38" s="2"/>
      <c r="B38" s="65"/>
      <c r="C38" s="66"/>
      <c r="D38" s="66"/>
      <c r="E38" s="66"/>
      <c r="F38" s="66"/>
      <c r="G38" s="66"/>
      <c r="H38" s="66"/>
      <c r="I38" s="67"/>
      <c r="J38" s="2"/>
      <c r="K38" s="35">
        <f>K37+(Y36/50)</f>
        <v>79</v>
      </c>
      <c r="L38" s="35">
        <f>ROUND((((K38-Y39) / (K38+Y39))),2)</f>
        <v>0.22</v>
      </c>
      <c r="M38" s="35">
        <f t="shared" si="7"/>
        <v>1.56</v>
      </c>
      <c r="N38" s="35">
        <f t="shared" si="8"/>
        <v>13.15</v>
      </c>
      <c r="O38" s="36">
        <f t="shared" si="9"/>
        <v>22</v>
      </c>
      <c r="P38" s="37">
        <f t="shared" si="15"/>
        <v>4.8</v>
      </c>
      <c r="Q38" s="34"/>
      <c r="R38" s="35">
        <f>R37-(Y38/50)</f>
        <v>21</v>
      </c>
      <c r="S38" s="35">
        <f>ROUND(-((((R38-Y39) / (R38+Y39)))),2)</f>
        <v>0.41</v>
      </c>
      <c r="T38" s="35">
        <f t="shared" si="11"/>
        <v>2.39</v>
      </c>
      <c r="U38" s="35">
        <f t="shared" si="12"/>
        <v>7.74</v>
      </c>
      <c r="V38" s="36">
        <f t="shared" si="13"/>
        <v>41</v>
      </c>
      <c r="W38" s="37">
        <f t="shared" si="16"/>
        <v>16.8</v>
      </c>
      <c r="X38" s="2"/>
      <c r="Y38" s="41">
        <f>Y37</f>
        <v>50</v>
      </c>
      <c r="Z38" s="2"/>
      <c r="AA38" s="2"/>
      <c r="AB38" s="2"/>
      <c r="AC38" s="2"/>
      <c r="AD38" s="2"/>
      <c r="AE38" s="2"/>
      <c r="AF38" s="1"/>
      <c r="AG38" s="1"/>
      <c r="AH38" s="1"/>
      <c r="AI38" s="1"/>
      <c r="AJ38" s="1"/>
      <c r="AK38" s="1"/>
    </row>
    <row r="39" spans="1:37" ht="16.8" thickTop="1" thickBot="1" x14ac:dyDescent="0.35">
      <c r="A39" s="2"/>
      <c r="B39" s="65"/>
      <c r="C39" s="66"/>
      <c r="D39" s="66"/>
      <c r="E39" s="66"/>
      <c r="F39" s="66"/>
      <c r="G39" s="66"/>
      <c r="H39" s="66"/>
      <c r="I39" s="67"/>
      <c r="J39" s="2"/>
      <c r="K39" s="35">
        <f>K38+(Y37/50)</f>
        <v>80</v>
      </c>
      <c r="L39" s="35">
        <f>ROUND((((K39-Y40) / (K39+Y40))),2)</f>
        <v>0.23</v>
      </c>
      <c r="M39" s="35">
        <f t="shared" si="7"/>
        <v>1.6</v>
      </c>
      <c r="N39" s="35">
        <f t="shared" si="8"/>
        <v>12.77</v>
      </c>
      <c r="O39" s="36">
        <f t="shared" si="9"/>
        <v>23</v>
      </c>
      <c r="P39" s="37">
        <f t="shared" si="15"/>
        <v>5.3</v>
      </c>
      <c r="Q39" s="34"/>
      <c r="R39" s="35">
        <f>R38-(Y39/50)</f>
        <v>20</v>
      </c>
      <c r="S39" s="35">
        <f>ROUND(-((((R39-Y40) / (R39+Y40)))),2)</f>
        <v>0.43</v>
      </c>
      <c r="T39" s="35">
        <f t="shared" si="11"/>
        <v>2.5099999999999998</v>
      </c>
      <c r="U39" s="35">
        <f t="shared" si="12"/>
        <v>7.33</v>
      </c>
      <c r="V39" s="36">
        <f t="shared" si="13"/>
        <v>43</v>
      </c>
      <c r="W39" s="37">
        <f t="shared" si="16"/>
        <v>18.5</v>
      </c>
      <c r="X39" s="2"/>
      <c r="Y39" s="41">
        <f>Y38</f>
        <v>50</v>
      </c>
      <c r="Z39" s="2"/>
      <c r="AA39" s="2"/>
      <c r="AB39" s="2"/>
      <c r="AC39" s="2"/>
      <c r="AD39" s="2"/>
      <c r="AE39" s="2"/>
      <c r="AF39" s="1"/>
      <c r="AG39" s="1"/>
      <c r="AH39" s="1"/>
      <c r="AI39" s="1"/>
      <c r="AJ39" s="1"/>
      <c r="AK39" s="1"/>
    </row>
    <row r="40" spans="1:37" ht="16.8" thickTop="1" thickBot="1" x14ac:dyDescent="0.35">
      <c r="A40" s="2"/>
      <c r="B40" s="65"/>
      <c r="C40" s="66"/>
      <c r="D40" s="66"/>
      <c r="E40" s="66"/>
      <c r="F40" s="66"/>
      <c r="G40" s="66"/>
      <c r="H40" s="66"/>
      <c r="I40" s="67"/>
      <c r="J40" s="2"/>
      <c r="K40" s="35">
        <f>K39+(Y38/50)</f>
        <v>81</v>
      </c>
      <c r="L40" s="35">
        <f>ROUND((((K40-Y41) / (K40+Y41))),2)</f>
        <v>0.24</v>
      </c>
      <c r="M40" s="35">
        <f t="shared" si="7"/>
        <v>1.63</v>
      </c>
      <c r="N40" s="35">
        <f t="shared" si="8"/>
        <v>12.4</v>
      </c>
      <c r="O40" s="36">
        <f t="shared" si="9"/>
        <v>24</v>
      </c>
      <c r="P40" s="37">
        <f t="shared" si="15"/>
        <v>5.8</v>
      </c>
      <c r="Q40" s="34"/>
      <c r="R40" s="35">
        <f>R39-(Y40/50)</f>
        <v>19</v>
      </c>
      <c r="S40" s="35">
        <f>ROUND(-((((R40-Y41) / (R40+Y41)))),2)</f>
        <v>0.45</v>
      </c>
      <c r="T40" s="35">
        <f t="shared" si="11"/>
        <v>2.64</v>
      </c>
      <c r="U40" s="35">
        <f t="shared" si="12"/>
        <v>6.94</v>
      </c>
      <c r="V40" s="36">
        <f t="shared" si="13"/>
        <v>45</v>
      </c>
      <c r="W40" s="37">
        <f t="shared" si="16"/>
        <v>20.2</v>
      </c>
      <c r="X40" s="2"/>
      <c r="Y40" s="41">
        <f>Y39</f>
        <v>50</v>
      </c>
      <c r="Z40" s="2"/>
      <c r="AA40" s="2"/>
      <c r="AB40" s="2"/>
      <c r="AC40" s="2"/>
      <c r="AD40" s="2"/>
      <c r="AE40" s="2"/>
      <c r="AF40" s="1"/>
      <c r="AG40" s="1"/>
      <c r="AH40" s="1"/>
      <c r="AI40" s="1"/>
      <c r="AJ40" s="1"/>
      <c r="AK40" s="1"/>
    </row>
    <row r="41" spans="1:37" ht="17.25" customHeight="1" thickTop="1" thickBot="1" x14ac:dyDescent="0.35">
      <c r="A41" s="2"/>
      <c r="B41" s="65"/>
      <c r="C41" s="66"/>
      <c r="D41" s="66"/>
      <c r="E41" s="66"/>
      <c r="F41" s="66"/>
      <c r="G41" s="66"/>
      <c r="H41" s="66"/>
      <c r="I41" s="67"/>
      <c r="J41" s="2"/>
      <c r="K41" s="35">
        <f>K40+(Y39/50)</f>
        <v>82</v>
      </c>
      <c r="L41" s="35">
        <f>ROUND((((K41-Y42) / (K41+Y42))),2)</f>
        <v>0.24</v>
      </c>
      <c r="M41" s="35">
        <f t="shared" si="7"/>
        <v>1.63</v>
      </c>
      <c r="N41" s="35">
        <f t="shared" si="8"/>
        <v>12.4</v>
      </c>
      <c r="O41" s="36">
        <f t="shared" si="9"/>
        <v>24</v>
      </c>
      <c r="P41" s="37">
        <f t="shared" si="15"/>
        <v>5.8</v>
      </c>
      <c r="Q41" s="34"/>
      <c r="R41" s="35">
        <f>R40-(Y41/50)</f>
        <v>18</v>
      </c>
      <c r="S41" s="35">
        <f>ROUND(-((((R41-Y42) / (R41+Y42)))),2)</f>
        <v>0.47</v>
      </c>
      <c r="T41" s="35">
        <f t="shared" si="11"/>
        <v>2.77</v>
      </c>
      <c r="U41" s="35">
        <f t="shared" si="12"/>
        <v>6.56</v>
      </c>
      <c r="V41" s="36">
        <f t="shared" si="13"/>
        <v>47</v>
      </c>
      <c r="W41" s="37">
        <f t="shared" si="16"/>
        <v>22.1</v>
      </c>
      <c r="X41" s="2"/>
      <c r="Y41" s="41">
        <f>Y40</f>
        <v>50</v>
      </c>
      <c r="Z41" s="2"/>
      <c r="AA41" s="2"/>
      <c r="AB41" s="2"/>
      <c r="AC41" s="2"/>
      <c r="AD41" s="2"/>
      <c r="AE41" s="2"/>
      <c r="AF41" s="1"/>
      <c r="AG41" s="1"/>
      <c r="AH41" s="1"/>
      <c r="AI41" s="1"/>
      <c r="AJ41" s="1"/>
      <c r="AK41" s="1"/>
    </row>
    <row r="42" spans="1:37" ht="16.8" thickTop="1" thickBot="1" x14ac:dyDescent="0.35">
      <c r="A42" s="2"/>
      <c r="B42" s="65"/>
      <c r="C42" s="66"/>
      <c r="D42" s="66"/>
      <c r="E42" s="66"/>
      <c r="F42" s="66"/>
      <c r="G42" s="66"/>
      <c r="H42" s="66"/>
      <c r="I42" s="67"/>
      <c r="J42" s="2"/>
      <c r="K42" s="35">
        <f>K41+(Y40/50)</f>
        <v>83</v>
      </c>
      <c r="L42" s="35">
        <f>ROUND((((K42-Y43) / (K42+Y43))),2)</f>
        <v>0.25</v>
      </c>
      <c r="M42" s="35">
        <f t="shared" si="7"/>
        <v>1.67</v>
      </c>
      <c r="N42" s="35">
        <f t="shared" si="8"/>
        <v>12.04</v>
      </c>
      <c r="O42" s="36">
        <f t="shared" si="9"/>
        <v>25</v>
      </c>
      <c r="P42" s="37">
        <f t="shared" si="15"/>
        <v>6.3</v>
      </c>
      <c r="Q42" s="34"/>
      <c r="R42" s="35">
        <f>R41-(Y42/50)</f>
        <v>17</v>
      </c>
      <c r="S42" s="35">
        <f>ROUND(-((((R42-Y43) / (R42+Y43)))),2)</f>
        <v>0.49</v>
      </c>
      <c r="T42" s="35">
        <f t="shared" si="11"/>
        <v>2.92</v>
      </c>
      <c r="U42" s="35">
        <f t="shared" si="12"/>
        <v>6.2</v>
      </c>
      <c r="V42" s="36">
        <f t="shared" si="13"/>
        <v>49</v>
      </c>
      <c r="W42" s="37">
        <f t="shared" si="16"/>
        <v>24</v>
      </c>
      <c r="X42" s="2"/>
      <c r="Y42" s="41">
        <f>Y41</f>
        <v>50</v>
      </c>
      <c r="Z42" s="2"/>
      <c r="AA42" s="2"/>
      <c r="AB42" s="2"/>
      <c r="AC42" s="2"/>
      <c r="AD42" s="2"/>
      <c r="AE42" s="2"/>
      <c r="AF42" s="1"/>
      <c r="AG42" s="1"/>
      <c r="AH42" s="1"/>
      <c r="AI42" s="1"/>
      <c r="AJ42" s="1"/>
      <c r="AK42" s="1"/>
    </row>
    <row r="43" spans="1:37" ht="16.8" thickTop="1" thickBot="1" x14ac:dyDescent="0.35">
      <c r="A43" s="2"/>
      <c r="B43" s="65"/>
      <c r="C43" s="66"/>
      <c r="D43" s="66"/>
      <c r="E43" s="66"/>
      <c r="F43" s="66"/>
      <c r="G43" s="66"/>
      <c r="H43" s="66"/>
      <c r="I43" s="67"/>
      <c r="J43" s="2"/>
      <c r="K43" s="35">
        <f>K42+(Y41/50)</f>
        <v>84</v>
      </c>
      <c r="L43" s="35">
        <f>ROUND((((K43-Y44) / (K43+Y44))),2)</f>
        <v>0.25</v>
      </c>
      <c r="M43" s="35">
        <f t="shared" si="7"/>
        <v>1.67</v>
      </c>
      <c r="N43" s="35">
        <f t="shared" si="8"/>
        <v>12.04</v>
      </c>
      <c r="O43" s="36">
        <f t="shared" si="9"/>
        <v>25</v>
      </c>
      <c r="P43" s="37">
        <f t="shared" si="15"/>
        <v>6.3</v>
      </c>
      <c r="Q43" s="34"/>
      <c r="R43" s="35">
        <f>R42-(Y43/50)</f>
        <v>16</v>
      </c>
      <c r="S43" s="35">
        <f>ROUND(-((((R43-Y44) / (R43+Y44)))),2)</f>
        <v>0.52</v>
      </c>
      <c r="T43" s="35">
        <f t="shared" si="11"/>
        <v>3.17</v>
      </c>
      <c r="U43" s="35">
        <f t="shared" si="12"/>
        <v>5.68</v>
      </c>
      <c r="V43" s="36">
        <f t="shared" si="13"/>
        <v>52</v>
      </c>
      <c r="W43" s="37">
        <f t="shared" si="16"/>
        <v>27</v>
      </c>
      <c r="X43" s="2"/>
      <c r="Y43" s="41">
        <f>Y42</f>
        <v>50</v>
      </c>
      <c r="Z43" s="2"/>
      <c r="AA43" s="2"/>
      <c r="AB43" s="2"/>
      <c r="AC43" s="2"/>
      <c r="AD43" s="2"/>
      <c r="AE43" s="2"/>
      <c r="AF43" s="1"/>
      <c r="AG43" s="1"/>
      <c r="AH43" s="1"/>
      <c r="AI43" s="1"/>
      <c r="AJ43" s="1"/>
      <c r="AK43" s="1"/>
    </row>
    <row r="44" spans="1:37" ht="16.8" thickTop="1" thickBot="1" x14ac:dyDescent="0.35">
      <c r="A44" s="2"/>
      <c r="B44" s="65"/>
      <c r="C44" s="66"/>
      <c r="D44" s="66"/>
      <c r="E44" s="66"/>
      <c r="F44" s="66"/>
      <c r="G44" s="66"/>
      <c r="H44" s="66"/>
      <c r="I44" s="67"/>
      <c r="J44" s="2"/>
      <c r="K44" s="35">
        <f>K43+(Y42/50)</f>
        <v>85</v>
      </c>
      <c r="L44" s="35">
        <f>ROUND((((K44-Y45) / (K44+Y45))),2)</f>
        <v>0.26</v>
      </c>
      <c r="M44" s="35">
        <f t="shared" si="7"/>
        <v>1.7</v>
      </c>
      <c r="N44" s="35">
        <f t="shared" si="8"/>
        <v>11.7</v>
      </c>
      <c r="O44" s="36">
        <f t="shared" si="9"/>
        <v>26</v>
      </c>
      <c r="P44" s="37">
        <f t="shared" si="15"/>
        <v>6.8</v>
      </c>
      <c r="Q44" s="34"/>
      <c r="R44" s="35">
        <f>R43-(Y44/50)</f>
        <v>15</v>
      </c>
      <c r="S44" s="35">
        <f>ROUND(-((((R44-Y45) / (R44+Y45)))),2)</f>
        <v>0.54</v>
      </c>
      <c r="T44" s="35">
        <f t="shared" si="11"/>
        <v>3.35</v>
      </c>
      <c r="U44" s="35">
        <f t="shared" si="12"/>
        <v>5.35</v>
      </c>
      <c r="V44" s="36">
        <f t="shared" si="13"/>
        <v>54</v>
      </c>
      <c r="W44" s="37">
        <f t="shared" si="16"/>
        <v>29.2</v>
      </c>
      <c r="X44" s="2"/>
      <c r="Y44" s="41">
        <f>Y43</f>
        <v>50</v>
      </c>
      <c r="Z44" s="2"/>
      <c r="AA44" s="2"/>
      <c r="AB44" s="2"/>
      <c r="AC44" s="2"/>
      <c r="AD44" s="2"/>
      <c r="AE44" s="2"/>
      <c r="AF44" s="1"/>
      <c r="AG44" s="1"/>
      <c r="AH44" s="1"/>
      <c r="AI44" s="1"/>
      <c r="AJ44" s="1"/>
      <c r="AK44" s="1"/>
    </row>
    <row r="45" spans="1:37" ht="16.8" thickTop="1" thickBot="1" x14ac:dyDescent="0.35">
      <c r="A45" s="2"/>
      <c r="B45" s="65"/>
      <c r="C45" s="66"/>
      <c r="D45" s="66"/>
      <c r="E45" s="66"/>
      <c r="F45" s="66"/>
      <c r="G45" s="66"/>
      <c r="H45" s="66"/>
      <c r="I45" s="67"/>
      <c r="J45" s="2"/>
      <c r="K45" s="35">
        <f>K44+(Y43/50)</f>
        <v>86</v>
      </c>
      <c r="L45" s="35">
        <f>ROUND((((K45-Y46) / (K45+Y46))),2)</f>
        <v>0.26</v>
      </c>
      <c r="M45" s="35">
        <f t="shared" si="7"/>
        <v>1.7</v>
      </c>
      <c r="N45" s="35">
        <f t="shared" si="8"/>
        <v>11.7</v>
      </c>
      <c r="O45" s="36">
        <f t="shared" si="9"/>
        <v>26</v>
      </c>
      <c r="P45" s="37">
        <f t="shared" si="15"/>
        <v>6.8</v>
      </c>
      <c r="Q45" s="34"/>
      <c r="R45" s="35">
        <f>R44-(Y45/50)</f>
        <v>14</v>
      </c>
      <c r="S45" s="35">
        <f>ROUND(-((((R45-Y46) / (R45+Y46)))),2)</f>
        <v>0.56000000000000005</v>
      </c>
      <c r="T45" s="35">
        <f t="shared" si="11"/>
        <v>3.55</v>
      </c>
      <c r="U45" s="35">
        <f t="shared" si="12"/>
        <v>5.04</v>
      </c>
      <c r="V45" s="36">
        <f t="shared" si="13"/>
        <v>56.000000000000007</v>
      </c>
      <c r="W45" s="37">
        <f t="shared" si="16"/>
        <v>31.3</v>
      </c>
      <c r="X45" s="2"/>
      <c r="Y45" s="41">
        <f>Y44</f>
        <v>50</v>
      </c>
      <c r="Z45" s="2"/>
      <c r="AA45" s="2"/>
      <c r="AB45" s="2"/>
      <c r="AC45" s="2"/>
      <c r="AD45" s="2"/>
      <c r="AE45" s="2"/>
      <c r="AF45" s="1"/>
      <c r="AG45" s="1"/>
      <c r="AH45" s="1"/>
      <c r="AI45" s="1"/>
      <c r="AJ45" s="1"/>
      <c r="AK45" s="1"/>
    </row>
    <row r="46" spans="1:37" ht="16.8" thickTop="1" thickBot="1" x14ac:dyDescent="0.35">
      <c r="A46" s="2"/>
      <c r="B46" s="68"/>
      <c r="C46" s="69"/>
      <c r="D46" s="69"/>
      <c r="E46" s="69"/>
      <c r="F46" s="69"/>
      <c r="G46" s="69"/>
      <c r="H46" s="69"/>
      <c r="I46" s="70"/>
      <c r="J46" s="2"/>
      <c r="K46" s="35">
        <f>K45+(Y44/50)</f>
        <v>87</v>
      </c>
      <c r="L46" s="35">
        <f>ROUND((((K46-Y47) / (K46+Y47))),2)</f>
        <v>0.27</v>
      </c>
      <c r="M46" s="35">
        <f t="shared" si="7"/>
        <v>1.74</v>
      </c>
      <c r="N46" s="35">
        <f t="shared" si="8"/>
        <v>11.37</v>
      </c>
      <c r="O46" s="36">
        <f t="shared" si="9"/>
        <v>27</v>
      </c>
      <c r="P46" s="37">
        <f t="shared" si="15"/>
        <v>7.3</v>
      </c>
      <c r="Q46" s="34"/>
      <c r="R46" s="35">
        <f>R45-(Y46/50)</f>
        <v>13</v>
      </c>
      <c r="S46" s="35">
        <f>ROUND(-((((R46-Y47) / (R46+Y47)))),2)</f>
        <v>0.59</v>
      </c>
      <c r="T46" s="35">
        <f t="shared" si="11"/>
        <v>3.88</v>
      </c>
      <c r="U46" s="35">
        <f t="shared" si="12"/>
        <v>4.58</v>
      </c>
      <c r="V46" s="36">
        <f t="shared" si="13"/>
        <v>59</v>
      </c>
      <c r="W46" s="37">
        <f t="shared" si="16"/>
        <v>34.799999999999997</v>
      </c>
      <c r="X46" s="2"/>
      <c r="Y46" s="41">
        <f>Y45</f>
        <v>50</v>
      </c>
      <c r="Z46" s="2"/>
      <c r="AA46" s="2"/>
      <c r="AB46" s="2"/>
      <c r="AC46" s="2"/>
      <c r="AD46" s="2"/>
      <c r="AE46" s="2"/>
      <c r="AF46" s="1"/>
      <c r="AG46" s="1"/>
      <c r="AH46" s="1"/>
      <c r="AI46" s="1"/>
      <c r="AJ46" s="1"/>
      <c r="AK46" s="1"/>
    </row>
    <row r="47" spans="1:37" ht="16.8" thickTop="1" thickBot="1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35">
        <f>K46+(Y45/50)</f>
        <v>88</v>
      </c>
      <c r="L47" s="35">
        <f>ROUND((((K47-Y48) / (K47+Y48))),2)</f>
        <v>0.28000000000000003</v>
      </c>
      <c r="M47" s="35">
        <f t="shared" si="7"/>
        <v>1.78</v>
      </c>
      <c r="N47" s="35">
        <f t="shared" si="8"/>
        <v>11.06</v>
      </c>
      <c r="O47" s="36">
        <f t="shared" si="9"/>
        <v>28.000000000000004</v>
      </c>
      <c r="P47" s="37">
        <f t="shared" si="15"/>
        <v>7.8</v>
      </c>
      <c r="Q47" s="34"/>
      <c r="R47" s="35">
        <f>R46-(Y47/50)</f>
        <v>12</v>
      </c>
      <c r="S47" s="35">
        <f>ROUND(-((((R47-Y48) / (R47+Y48)))),2)</f>
        <v>0.61</v>
      </c>
      <c r="T47" s="35">
        <f t="shared" si="11"/>
        <v>4.13</v>
      </c>
      <c r="U47" s="35">
        <f t="shared" si="12"/>
        <v>4.29</v>
      </c>
      <c r="V47" s="36">
        <f t="shared" si="13"/>
        <v>61</v>
      </c>
      <c r="W47" s="37">
        <f t="shared" si="16"/>
        <v>37.200000000000003</v>
      </c>
      <c r="X47" s="2"/>
      <c r="Y47" s="41">
        <f>Y46</f>
        <v>50</v>
      </c>
      <c r="Z47" s="2"/>
      <c r="AA47" s="2"/>
      <c r="AB47" s="2"/>
      <c r="AC47" s="2"/>
      <c r="AD47" s="2"/>
      <c r="AE47" s="2"/>
      <c r="AF47" s="1"/>
      <c r="AG47" s="1"/>
      <c r="AH47" s="1"/>
      <c r="AI47" s="1"/>
      <c r="AJ47" s="1"/>
      <c r="AK47" s="1"/>
    </row>
    <row r="48" spans="1:37" ht="17.100000000000001" customHeight="1" thickTop="1" thickBot="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35">
        <f>K47+(Y46/50)</f>
        <v>89</v>
      </c>
      <c r="L48" s="35">
        <f>ROUND((((K48-Y49) / (K48+Y49))),2)</f>
        <v>0.28000000000000003</v>
      </c>
      <c r="M48" s="35">
        <f t="shared" si="7"/>
        <v>1.78</v>
      </c>
      <c r="N48" s="35">
        <f t="shared" si="8"/>
        <v>11.06</v>
      </c>
      <c r="O48" s="36">
        <f t="shared" si="9"/>
        <v>28.000000000000004</v>
      </c>
      <c r="P48" s="37">
        <f t="shared" si="15"/>
        <v>7.8</v>
      </c>
      <c r="Q48" s="34"/>
      <c r="R48" s="35">
        <f>R47-(Y48/50)</f>
        <v>11</v>
      </c>
      <c r="S48" s="35">
        <f>ROUND(-((((R48-Y49) / (R48+Y49)))),2)</f>
        <v>0.64</v>
      </c>
      <c r="T48" s="35">
        <f t="shared" si="11"/>
        <v>4.5599999999999996</v>
      </c>
      <c r="U48" s="35">
        <f t="shared" si="12"/>
        <v>3.88</v>
      </c>
      <c r="V48" s="36">
        <f t="shared" si="13"/>
        <v>64</v>
      </c>
      <c r="W48" s="37">
        <f t="shared" si="16"/>
        <v>40.9</v>
      </c>
      <c r="X48" s="2"/>
      <c r="Y48" s="41">
        <f>Y47</f>
        <v>50</v>
      </c>
      <c r="Z48" s="2"/>
      <c r="AA48" s="2"/>
      <c r="AB48" s="2"/>
      <c r="AC48" s="2"/>
      <c r="AD48" s="2"/>
      <c r="AE48" s="2"/>
      <c r="AF48" s="1"/>
      <c r="AG48" s="1"/>
      <c r="AH48" s="1"/>
      <c r="AI48" s="1"/>
      <c r="AJ48" s="1"/>
      <c r="AK48" s="1"/>
    </row>
    <row r="49" spans="1:37" ht="16.8" thickTop="1" thickBot="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35">
        <f>K48+(Y47/50)</f>
        <v>90</v>
      </c>
      <c r="L49" s="35">
        <f>ROUND((((K49-Y50) / (K49+Y50))),2)</f>
        <v>0.28999999999999998</v>
      </c>
      <c r="M49" s="35">
        <f t="shared" si="7"/>
        <v>1.82</v>
      </c>
      <c r="N49" s="35">
        <f t="shared" si="8"/>
        <v>10.75</v>
      </c>
      <c r="O49" s="36">
        <f t="shared" si="9"/>
        <v>28.999999999999996</v>
      </c>
      <c r="P49" s="37">
        <f t="shared" si="15"/>
        <v>8.4</v>
      </c>
      <c r="Q49" s="34"/>
      <c r="R49" s="35">
        <f>R48-(Y49/50)</f>
        <v>10</v>
      </c>
      <c r="S49" s="35">
        <f>ROUND(-((((R49-Y50) / (R49+Y50)))),2)</f>
        <v>0.67</v>
      </c>
      <c r="T49" s="35">
        <f t="shared" si="11"/>
        <v>5.0599999999999996</v>
      </c>
      <c r="U49" s="35">
        <f t="shared" si="12"/>
        <v>3.48</v>
      </c>
      <c r="V49" s="36">
        <f t="shared" si="13"/>
        <v>67</v>
      </c>
      <c r="W49" s="37">
        <f t="shared" si="16"/>
        <v>44.9</v>
      </c>
      <c r="X49" s="2"/>
      <c r="Y49" s="41">
        <f>Y48</f>
        <v>50</v>
      </c>
      <c r="Z49" s="2"/>
      <c r="AA49" s="2"/>
      <c r="AB49" s="2"/>
      <c r="AC49" s="2"/>
      <c r="AD49" s="2"/>
      <c r="AE49" s="2"/>
      <c r="AF49" s="1"/>
      <c r="AG49" s="1"/>
      <c r="AH49" s="1"/>
      <c r="AI49" s="1"/>
      <c r="AJ49" s="1"/>
      <c r="AK49" s="1"/>
    </row>
    <row r="50" spans="1:37" ht="16.8" thickTop="1" thickBot="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35">
        <f>K49+(Y48/50)</f>
        <v>91</v>
      </c>
      <c r="L50" s="35">
        <f>ROUND((((K50-Y51) / (K50+Y51))),2)</f>
        <v>0.28999999999999998</v>
      </c>
      <c r="M50" s="35">
        <f t="shared" si="7"/>
        <v>1.82</v>
      </c>
      <c r="N50" s="35">
        <f t="shared" si="8"/>
        <v>10.75</v>
      </c>
      <c r="O50" s="36">
        <f t="shared" si="9"/>
        <v>28.999999999999996</v>
      </c>
      <c r="P50" s="37">
        <f t="shared" si="15"/>
        <v>8.4</v>
      </c>
      <c r="Q50" s="34"/>
      <c r="R50" s="35">
        <f>R49-(Y50/50)</f>
        <v>9</v>
      </c>
      <c r="S50" s="35">
        <f>ROUND(-((((R50-Y51) / (R50+Y51)))),2)</f>
        <v>0.69</v>
      </c>
      <c r="T50" s="35">
        <f t="shared" si="11"/>
        <v>5.45</v>
      </c>
      <c r="U50" s="35">
        <f t="shared" si="12"/>
        <v>3.22</v>
      </c>
      <c r="V50" s="36">
        <f t="shared" si="13"/>
        <v>69</v>
      </c>
      <c r="W50" s="37">
        <f t="shared" si="16"/>
        <v>47.6</v>
      </c>
      <c r="X50" s="2"/>
      <c r="Y50" s="41">
        <f>Y49</f>
        <v>50</v>
      </c>
      <c r="Z50" s="2"/>
      <c r="AA50" s="2"/>
      <c r="AB50" s="2"/>
      <c r="AC50" s="2"/>
      <c r="AD50" s="2"/>
      <c r="AE50" s="2"/>
      <c r="AF50" s="1"/>
      <c r="AG50" s="1"/>
      <c r="AH50" s="1"/>
      <c r="AI50" s="1"/>
      <c r="AJ50" s="1"/>
      <c r="AK50" s="1"/>
    </row>
    <row r="51" spans="1:37" ht="16.8" thickTop="1" thickBot="1" x14ac:dyDescent="0.35">
      <c r="A51" s="71"/>
      <c r="B51" s="71"/>
      <c r="C51" s="71"/>
      <c r="D51" s="71"/>
      <c r="E51" s="71"/>
      <c r="F51" s="71"/>
      <c r="G51" s="71"/>
      <c r="H51" s="71"/>
      <c r="I51" s="71"/>
      <c r="J51" s="2"/>
      <c r="K51" s="35">
        <f>K50+(Y49/50)</f>
        <v>92</v>
      </c>
      <c r="L51" s="35">
        <f>ROUND((((K51-Y52) / (K51+Y52))),2)</f>
        <v>0.3</v>
      </c>
      <c r="M51" s="35">
        <f t="shared" si="7"/>
        <v>1.86</v>
      </c>
      <c r="N51" s="35">
        <f t="shared" si="8"/>
        <v>10.46</v>
      </c>
      <c r="O51" s="36">
        <f t="shared" si="9"/>
        <v>30</v>
      </c>
      <c r="P51" s="37">
        <f t="shared" si="15"/>
        <v>9</v>
      </c>
      <c r="Q51" s="34"/>
      <c r="R51" s="35">
        <f>R50-(Y51/50)</f>
        <v>8</v>
      </c>
      <c r="S51" s="35">
        <f>ROUND(-((((R51-Y52) / (R51+Y52)))),2)</f>
        <v>0.72</v>
      </c>
      <c r="T51" s="35">
        <f t="shared" si="11"/>
        <v>6.14</v>
      </c>
      <c r="U51" s="35">
        <f t="shared" si="12"/>
        <v>2.85</v>
      </c>
      <c r="V51" s="36">
        <f t="shared" si="13"/>
        <v>72</v>
      </c>
      <c r="W51" s="37">
        <f t="shared" si="16"/>
        <v>51.9</v>
      </c>
      <c r="X51" s="2"/>
      <c r="Y51" s="41">
        <f>Y50</f>
        <v>50</v>
      </c>
      <c r="Z51" s="2"/>
      <c r="AA51" s="2"/>
      <c r="AB51" s="2"/>
      <c r="AC51" s="2"/>
      <c r="AD51" s="2"/>
      <c r="AE51" s="2"/>
      <c r="AF51" s="1"/>
      <c r="AG51" s="1"/>
      <c r="AH51" s="1"/>
      <c r="AI51" s="1"/>
      <c r="AJ51" s="1"/>
      <c r="AK51" s="1"/>
    </row>
    <row r="52" spans="1:37" ht="16.8" thickTop="1" thickBot="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35">
        <f>K51+(Y50/50)</f>
        <v>93</v>
      </c>
      <c r="L52" s="35">
        <f>ROUND((((K52-Y53) / (K52+Y53))),2)</f>
        <v>0.3</v>
      </c>
      <c r="M52" s="35">
        <f t="shared" si="7"/>
        <v>1.86</v>
      </c>
      <c r="N52" s="35">
        <f t="shared" si="8"/>
        <v>10.46</v>
      </c>
      <c r="O52" s="36">
        <f t="shared" si="9"/>
        <v>30</v>
      </c>
      <c r="P52" s="37">
        <f t="shared" si="15"/>
        <v>9</v>
      </c>
      <c r="Q52" s="34"/>
      <c r="R52" s="35">
        <f>R51-(Y52/50)</f>
        <v>7</v>
      </c>
      <c r="S52" s="35">
        <f>ROUND(-((((R52-Y53) / (R52+Y53)))),2)</f>
        <v>0.75</v>
      </c>
      <c r="T52" s="35">
        <f t="shared" si="11"/>
        <v>7</v>
      </c>
      <c r="U52" s="35">
        <f t="shared" si="12"/>
        <v>2.5</v>
      </c>
      <c r="V52" s="36">
        <f t="shared" si="13"/>
        <v>75</v>
      </c>
      <c r="W52" s="37">
        <f t="shared" si="16"/>
        <v>56.2</v>
      </c>
      <c r="X52" s="2"/>
      <c r="Y52" s="41">
        <f>Y51</f>
        <v>50</v>
      </c>
      <c r="Z52" s="2"/>
      <c r="AA52" s="2"/>
      <c r="AB52" s="2"/>
      <c r="AC52" s="2"/>
      <c r="AD52" s="2"/>
      <c r="AE52" s="2"/>
      <c r="AF52" s="1"/>
      <c r="AG52" s="1"/>
      <c r="AH52" s="1"/>
      <c r="AI52" s="1"/>
      <c r="AJ52" s="1"/>
      <c r="AK52" s="1"/>
    </row>
    <row r="53" spans="1:37" ht="16.8" thickTop="1" thickBot="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35">
        <f>K52+(Y51/50)</f>
        <v>94</v>
      </c>
      <c r="L53" s="35">
        <f>ROUND((((K53-Y54) / (K53+Y54))),2)</f>
        <v>0.31</v>
      </c>
      <c r="M53" s="35">
        <f t="shared" si="7"/>
        <v>1.9</v>
      </c>
      <c r="N53" s="35">
        <f t="shared" si="8"/>
        <v>10.17</v>
      </c>
      <c r="O53" s="36">
        <f t="shared" si="9"/>
        <v>31</v>
      </c>
      <c r="P53" s="37">
        <f t="shared" si="15"/>
        <v>9.6</v>
      </c>
      <c r="Q53" s="34"/>
      <c r="R53" s="35">
        <f>R52-(Y53/50)</f>
        <v>6</v>
      </c>
      <c r="S53" s="35">
        <f>ROUND(-((((R53-Y54) / (R53+Y54)))),2)</f>
        <v>0.79</v>
      </c>
      <c r="T53" s="35">
        <f t="shared" si="11"/>
        <v>8.52</v>
      </c>
      <c r="U53" s="35">
        <f t="shared" si="12"/>
        <v>2.0499999999999998</v>
      </c>
      <c r="V53" s="36">
        <f t="shared" si="13"/>
        <v>79</v>
      </c>
      <c r="W53" s="37">
        <f t="shared" si="16"/>
        <v>62.4</v>
      </c>
      <c r="X53" s="2"/>
      <c r="Y53" s="41">
        <f>Y52</f>
        <v>50</v>
      </c>
      <c r="Z53" s="2"/>
      <c r="AA53" s="2"/>
      <c r="AB53" s="2"/>
      <c r="AC53" s="2"/>
      <c r="AD53" s="2"/>
      <c r="AE53" s="2"/>
      <c r="AF53" s="1"/>
      <c r="AG53" s="1"/>
      <c r="AH53" s="1"/>
      <c r="AI53" s="1"/>
      <c r="AJ53" s="1"/>
      <c r="AK53" s="1"/>
    </row>
    <row r="54" spans="1:37" ht="16.8" thickTop="1" thickBot="1" x14ac:dyDescent="0.35">
      <c r="A54" s="2"/>
      <c r="B54" s="72" t="s">
        <v>18</v>
      </c>
      <c r="C54" s="73"/>
      <c r="D54" s="73"/>
      <c r="E54" s="73"/>
      <c r="F54" s="73"/>
      <c r="G54" s="73"/>
      <c r="H54" s="73"/>
      <c r="I54" s="74"/>
      <c r="J54" s="2"/>
      <c r="K54" s="35">
        <f>K53+(Y52/50)</f>
        <v>95</v>
      </c>
      <c r="L54" s="35">
        <f>ROUND((((K54-Y55) / (K54+Y55))),2)</f>
        <v>0.31</v>
      </c>
      <c r="M54" s="35">
        <f t="shared" si="7"/>
        <v>1.9</v>
      </c>
      <c r="N54" s="35">
        <f t="shared" si="8"/>
        <v>10.17</v>
      </c>
      <c r="O54" s="36">
        <f t="shared" si="9"/>
        <v>31</v>
      </c>
      <c r="P54" s="37">
        <f t="shared" si="15"/>
        <v>9.6</v>
      </c>
      <c r="Q54" s="34"/>
      <c r="R54" s="35">
        <f>R53-(Y54/50)</f>
        <v>5</v>
      </c>
      <c r="S54" s="35">
        <f>ROUND(-((((R54-Y55) / (R54+Y55)))),2)</f>
        <v>0.82</v>
      </c>
      <c r="T54" s="35">
        <f t="shared" si="11"/>
        <v>10.11</v>
      </c>
      <c r="U54" s="35">
        <f t="shared" si="12"/>
        <v>1.72</v>
      </c>
      <c r="V54" s="36">
        <f t="shared" si="13"/>
        <v>82</v>
      </c>
      <c r="W54" s="37">
        <f t="shared" si="16"/>
        <v>67.3</v>
      </c>
      <c r="X54" s="2"/>
      <c r="Y54" s="41">
        <f>Y53</f>
        <v>50</v>
      </c>
      <c r="Z54" s="2"/>
      <c r="AA54" s="2"/>
      <c r="AB54" s="2"/>
      <c r="AC54" s="2"/>
      <c r="AD54" s="2"/>
      <c r="AE54" s="2"/>
      <c r="AF54" s="1"/>
      <c r="AG54" s="1"/>
      <c r="AH54" s="1"/>
      <c r="AI54" s="1"/>
      <c r="AJ54" s="1"/>
      <c r="AK54" s="1"/>
    </row>
    <row r="55" spans="1:37" ht="16.8" thickTop="1" thickBot="1" x14ac:dyDescent="0.35">
      <c r="A55" s="2"/>
      <c r="B55" s="75"/>
      <c r="C55" s="76"/>
      <c r="D55" s="76"/>
      <c r="E55" s="76"/>
      <c r="F55" s="76"/>
      <c r="G55" s="76"/>
      <c r="H55" s="76"/>
      <c r="I55" s="77"/>
      <c r="J55" s="2"/>
      <c r="K55" s="35">
        <f>K54+(Y53/50)</f>
        <v>96</v>
      </c>
      <c r="L55" s="35">
        <f>ROUND((((K55-Y56) / (K55+Y56))),2)</f>
        <v>0.32</v>
      </c>
      <c r="M55" s="35">
        <f t="shared" si="7"/>
        <v>1.94</v>
      </c>
      <c r="N55" s="35">
        <f t="shared" si="8"/>
        <v>9.9</v>
      </c>
      <c r="O55" s="36">
        <f t="shared" si="9"/>
        <v>32</v>
      </c>
      <c r="P55" s="37">
        <f t="shared" si="15"/>
        <v>10.199999999999999</v>
      </c>
      <c r="Q55" s="34"/>
      <c r="R55" s="35">
        <f>R54-(Y55/50)</f>
        <v>4</v>
      </c>
      <c r="S55" s="35">
        <f>ROUND(-((((R55-Y56) / (R55+Y56)))),2)</f>
        <v>0.85</v>
      </c>
      <c r="T55" s="35">
        <f t="shared" si="11"/>
        <v>12.33</v>
      </c>
      <c r="U55" s="35">
        <f t="shared" si="12"/>
        <v>1.41</v>
      </c>
      <c r="V55" s="36">
        <f t="shared" si="13"/>
        <v>85</v>
      </c>
      <c r="W55" s="37">
        <f t="shared" si="16"/>
        <v>72.3</v>
      </c>
      <c r="X55" s="2"/>
      <c r="Y55" s="41">
        <f>Y54</f>
        <v>50</v>
      </c>
      <c r="Z55" s="2"/>
      <c r="AA55" s="2"/>
      <c r="AB55" s="2"/>
      <c r="AC55" s="2"/>
      <c r="AD55" s="2"/>
      <c r="AE55" s="2"/>
      <c r="AF55" s="1"/>
      <c r="AG55" s="1"/>
      <c r="AH55" s="1"/>
      <c r="AI55" s="1"/>
      <c r="AJ55" s="1"/>
      <c r="AK55" s="1"/>
    </row>
    <row r="56" spans="1:37" ht="16.8" thickTop="1" thickBot="1" x14ac:dyDescent="0.35">
      <c r="A56" s="2"/>
      <c r="B56" s="75"/>
      <c r="C56" s="76"/>
      <c r="D56" s="76"/>
      <c r="E56" s="76"/>
      <c r="F56" s="76"/>
      <c r="G56" s="76"/>
      <c r="H56" s="76"/>
      <c r="I56" s="77"/>
      <c r="J56" s="2"/>
      <c r="K56" s="35">
        <f>K55+(Y54/50)</f>
        <v>97</v>
      </c>
      <c r="L56" s="35">
        <f>ROUND((((K56-Y57) / (K56+Y57))),2)</f>
        <v>0.32</v>
      </c>
      <c r="M56" s="35">
        <f t="shared" si="7"/>
        <v>1.94</v>
      </c>
      <c r="N56" s="35">
        <f t="shared" si="8"/>
        <v>9.9</v>
      </c>
      <c r="O56" s="36">
        <f t="shared" si="9"/>
        <v>32</v>
      </c>
      <c r="P56" s="37">
        <f t="shared" si="15"/>
        <v>10.199999999999999</v>
      </c>
      <c r="Q56" s="34"/>
      <c r="R56" s="35">
        <f>R55-(Y56/50)</f>
        <v>3</v>
      </c>
      <c r="S56" s="35">
        <f>ROUND(-((((R56-Y57) / (R56+Y57)))),2)</f>
        <v>0.89</v>
      </c>
      <c r="T56" s="35">
        <f t="shared" si="11"/>
        <v>17.18</v>
      </c>
      <c r="U56" s="35">
        <f t="shared" si="12"/>
        <v>1.01</v>
      </c>
      <c r="V56" s="36">
        <f t="shared" si="13"/>
        <v>89</v>
      </c>
      <c r="W56" s="37">
        <f t="shared" si="16"/>
        <v>79.3</v>
      </c>
      <c r="X56" s="2"/>
      <c r="Y56" s="41">
        <f>Y55</f>
        <v>50</v>
      </c>
      <c r="Z56" s="2"/>
      <c r="AA56" s="2"/>
      <c r="AB56" s="2"/>
      <c r="AC56" s="2"/>
      <c r="AD56" s="2"/>
      <c r="AE56" s="2"/>
      <c r="AF56" s="1"/>
      <c r="AG56" s="1"/>
      <c r="AH56" s="1"/>
      <c r="AI56" s="1"/>
      <c r="AJ56" s="1"/>
      <c r="AK56" s="1"/>
    </row>
    <row r="57" spans="1:37" ht="16.8" thickTop="1" thickBot="1" x14ac:dyDescent="0.35">
      <c r="A57" s="2"/>
      <c r="B57" s="75"/>
      <c r="C57" s="76"/>
      <c r="D57" s="76"/>
      <c r="E57" s="76"/>
      <c r="F57" s="76"/>
      <c r="G57" s="76"/>
      <c r="H57" s="76"/>
      <c r="I57" s="77"/>
      <c r="J57" s="2"/>
      <c r="K57" s="35">
        <f>K56+(Y55/50)</f>
        <v>98</v>
      </c>
      <c r="L57" s="35">
        <f>ROUND((((K57-Y58) / (K57+Y58))),2)</f>
        <v>0.32</v>
      </c>
      <c r="M57" s="35">
        <f t="shared" si="7"/>
        <v>1.94</v>
      </c>
      <c r="N57" s="35">
        <f t="shared" si="8"/>
        <v>9.9</v>
      </c>
      <c r="O57" s="36">
        <f t="shared" si="9"/>
        <v>32</v>
      </c>
      <c r="P57" s="37">
        <f t="shared" si="15"/>
        <v>10.199999999999999</v>
      </c>
      <c r="Q57" s="34"/>
      <c r="R57" s="35">
        <f>R56-(Y57/50)</f>
        <v>2</v>
      </c>
      <c r="S57" s="35">
        <f>ROUND(-((((R57-Y58) / (R57+Y58)))),2)</f>
        <v>0.92</v>
      </c>
      <c r="T57" s="35">
        <f t="shared" si="11"/>
        <v>24</v>
      </c>
      <c r="U57" s="35">
        <f t="shared" si="12"/>
        <v>0.72</v>
      </c>
      <c r="V57" s="36">
        <f t="shared" si="13"/>
        <v>92</v>
      </c>
      <c r="W57" s="37">
        <f t="shared" si="16"/>
        <v>84.7</v>
      </c>
      <c r="X57" s="2"/>
      <c r="Y57" s="41">
        <f>Y56</f>
        <v>50</v>
      </c>
      <c r="Z57" s="2"/>
      <c r="AA57" s="2"/>
      <c r="AB57" s="2"/>
      <c r="AC57" s="2"/>
      <c r="AD57" s="2"/>
      <c r="AE57" s="2"/>
      <c r="AF57" s="1"/>
      <c r="AG57" s="1"/>
      <c r="AH57" s="1"/>
      <c r="AI57" s="1"/>
      <c r="AJ57" s="1"/>
      <c r="AK57" s="1"/>
    </row>
    <row r="58" spans="1:37" ht="16.8" thickTop="1" thickBot="1" x14ac:dyDescent="0.35">
      <c r="A58" s="2"/>
      <c r="B58" s="75"/>
      <c r="C58" s="76"/>
      <c r="D58" s="76"/>
      <c r="E58" s="76"/>
      <c r="F58" s="76"/>
      <c r="G58" s="76"/>
      <c r="H58" s="76"/>
      <c r="I58" s="77"/>
      <c r="J58" s="2"/>
      <c r="K58" s="35">
        <f>K57+(Y56/50)</f>
        <v>99</v>
      </c>
      <c r="L58" s="35">
        <f>ROUND((((K58-Y59) / (K58+Y59))),2)</f>
        <v>0.33</v>
      </c>
      <c r="M58" s="35">
        <f t="shared" si="7"/>
        <v>1.99</v>
      </c>
      <c r="N58" s="35">
        <f t="shared" si="8"/>
        <v>9.6300000000000008</v>
      </c>
      <c r="O58" s="36">
        <f t="shared" si="9"/>
        <v>33</v>
      </c>
      <c r="P58" s="37">
        <f t="shared" si="15"/>
        <v>10.9</v>
      </c>
      <c r="Q58" s="34"/>
      <c r="R58" s="35">
        <f>R57-(Y58/50)</f>
        <v>1</v>
      </c>
      <c r="S58" s="35">
        <f>ROUND(-((((R58-Y59) / (R58+Y59)))),2)</f>
        <v>0.96</v>
      </c>
      <c r="T58" s="35">
        <f t="shared" si="11"/>
        <v>49</v>
      </c>
      <c r="U58" s="35">
        <f t="shared" si="12"/>
        <v>0.35</v>
      </c>
      <c r="V58" s="36">
        <f t="shared" si="13"/>
        <v>96</v>
      </c>
      <c r="W58" s="37">
        <f t="shared" si="16"/>
        <v>92.3</v>
      </c>
      <c r="X58" s="2"/>
      <c r="Y58" s="41">
        <f>Y57</f>
        <v>50</v>
      </c>
      <c r="Z58" s="2"/>
      <c r="AA58" s="2"/>
      <c r="AB58" s="2"/>
      <c r="AC58" s="2"/>
      <c r="AD58" s="2"/>
      <c r="AE58" s="2"/>
      <c r="AF58" s="1"/>
      <c r="AG58" s="1"/>
      <c r="AH58" s="1"/>
      <c r="AI58" s="1"/>
      <c r="AJ58" s="1"/>
      <c r="AK58" s="1"/>
    </row>
    <row r="59" spans="1:37" ht="16.8" thickTop="1" thickBot="1" x14ac:dyDescent="0.35">
      <c r="A59" s="2"/>
      <c r="B59" s="78"/>
      <c r="C59" s="79"/>
      <c r="D59" s="79"/>
      <c r="E59" s="79"/>
      <c r="F59" s="79"/>
      <c r="G59" s="79"/>
      <c r="H59" s="79"/>
      <c r="I59" s="80"/>
      <c r="J59" s="2"/>
      <c r="K59" s="35">
        <f>K58+(Y57/50)</f>
        <v>100</v>
      </c>
      <c r="L59" s="35">
        <f>ROUND((((K59-Y59) / (K59+Y59))),2)</f>
        <v>0.33</v>
      </c>
      <c r="M59" s="35">
        <f t="shared" si="7"/>
        <v>1.99</v>
      </c>
      <c r="N59" s="35">
        <f t="shared" si="8"/>
        <v>9.6300000000000008</v>
      </c>
      <c r="O59" s="36">
        <f t="shared" si="9"/>
        <v>33</v>
      </c>
      <c r="P59" s="37">
        <f t="shared" si="15"/>
        <v>10.9</v>
      </c>
      <c r="Q59" s="34"/>
      <c r="R59" s="35">
        <f>R58-(Y59/50)</f>
        <v>0</v>
      </c>
      <c r="S59" s="35">
        <f>ROUND(-((((R59-Y59) / (R59+Y59)))),2)</f>
        <v>1</v>
      </c>
      <c r="T59" s="35" t="s">
        <v>8</v>
      </c>
      <c r="U59" s="35">
        <f t="shared" si="12"/>
        <v>0</v>
      </c>
      <c r="V59" s="36">
        <f t="shared" si="13"/>
        <v>100</v>
      </c>
      <c r="W59" s="37">
        <f t="shared" si="16"/>
        <v>100</v>
      </c>
      <c r="X59" s="2"/>
      <c r="Y59" s="41">
        <f>Y58</f>
        <v>50</v>
      </c>
      <c r="Z59" s="2"/>
      <c r="AA59" s="2"/>
      <c r="AB59" s="2"/>
      <c r="AC59" s="2"/>
      <c r="AD59" s="2"/>
      <c r="AE59" s="2"/>
      <c r="AF59" s="1"/>
      <c r="AG59" s="1"/>
      <c r="AH59" s="1"/>
      <c r="AI59" s="1"/>
      <c r="AJ59" s="1"/>
      <c r="AK59" s="1"/>
    </row>
    <row r="60" spans="1:37" ht="15.75" customHeight="1" thickTop="1" thickBot="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3"/>
      <c r="L60" s="3"/>
      <c r="M60" s="3"/>
      <c r="N60" s="3"/>
      <c r="O60" s="4"/>
      <c r="P60" s="3"/>
      <c r="Q60" s="3"/>
      <c r="R60" s="3"/>
      <c r="S60" s="3"/>
      <c r="T60" s="3"/>
      <c r="U60" s="3"/>
      <c r="V60" s="4"/>
      <c r="W60" s="4"/>
      <c r="X60" s="2"/>
      <c r="Y60" s="5"/>
      <c r="Z60" s="2"/>
      <c r="AA60" s="2"/>
      <c r="AB60" s="2"/>
      <c r="AC60" s="2"/>
      <c r="AD60" s="2"/>
      <c r="AE60" s="2"/>
      <c r="AF60" s="1"/>
      <c r="AG60" s="1"/>
      <c r="AH60" s="1"/>
      <c r="AI60" s="1"/>
      <c r="AJ60" s="1"/>
      <c r="AK60" s="1"/>
    </row>
    <row r="61" spans="1:37" ht="17.100000000000001" customHeight="1" thickTop="1" thickBot="1" x14ac:dyDescent="0.35">
      <c r="A61" s="2"/>
      <c r="B61" s="81" t="s">
        <v>15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2"/>
      <c r="AA61" s="2"/>
      <c r="AB61" s="2"/>
      <c r="AC61" s="2"/>
      <c r="AD61" s="2"/>
      <c r="AE61" s="2"/>
      <c r="AF61" s="1"/>
      <c r="AG61" s="1"/>
      <c r="AH61" s="1"/>
      <c r="AI61" s="1"/>
      <c r="AJ61" s="1"/>
      <c r="AK61" s="1"/>
    </row>
    <row r="62" spans="1:37" ht="15" thickTop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3"/>
      <c r="L62" s="3"/>
      <c r="M62" s="3"/>
      <c r="N62" s="3"/>
      <c r="O62" s="4"/>
      <c r="P62" s="4"/>
      <c r="Q62" s="4"/>
      <c r="R62" s="3"/>
      <c r="S62" s="3"/>
      <c r="T62" s="3"/>
      <c r="U62" s="3"/>
      <c r="V62" s="4"/>
      <c r="W62" s="4"/>
      <c r="X62" s="2"/>
      <c r="Y62" s="5"/>
      <c r="Z62" s="2"/>
      <c r="AA62" s="2"/>
      <c r="AB62" s="2"/>
      <c r="AC62" s="2"/>
      <c r="AD62" s="2"/>
      <c r="AE62" s="2"/>
      <c r="AF62" s="1"/>
      <c r="AG62" s="1"/>
      <c r="AH62" s="1"/>
      <c r="AI62" s="1"/>
      <c r="AJ62" s="1"/>
      <c r="AK62" s="1"/>
    </row>
    <row r="63" spans="1:37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3"/>
      <c r="L63" s="3"/>
      <c r="M63" s="3"/>
      <c r="N63" s="3"/>
      <c r="O63" s="4"/>
      <c r="P63" s="4"/>
      <c r="Q63" s="4"/>
      <c r="R63" s="3"/>
      <c r="S63" s="3"/>
      <c r="T63" s="3"/>
      <c r="U63" s="3"/>
      <c r="V63" s="4"/>
      <c r="W63" s="4"/>
      <c r="X63" s="2"/>
      <c r="Y63" s="5"/>
      <c r="Z63" s="2"/>
      <c r="AA63" s="2"/>
      <c r="AB63" s="2"/>
      <c r="AC63" s="2"/>
      <c r="AD63" s="2"/>
      <c r="AE63" s="2"/>
      <c r="AF63" s="1"/>
      <c r="AG63" s="1"/>
      <c r="AH63" s="1"/>
      <c r="AI63" s="1"/>
      <c r="AJ63" s="1"/>
      <c r="AK63" s="1"/>
    </row>
    <row r="64" spans="1:37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3"/>
      <c r="L64" s="3"/>
      <c r="M64" s="3"/>
      <c r="N64" s="3"/>
      <c r="O64" s="4"/>
      <c r="P64" s="4"/>
      <c r="Q64" s="4"/>
      <c r="R64" s="3"/>
      <c r="S64" s="3"/>
      <c r="T64" s="3"/>
      <c r="U64" s="3"/>
      <c r="V64" s="4"/>
      <c r="W64" s="4"/>
      <c r="X64" s="2"/>
      <c r="Y64" s="5"/>
      <c r="Z64" s="2"/>
      <c r="AA64" s="2"/>
      <c r="AB64" s="2"/>
      <c r="AC64" s="2"/>
      <c r="AD64" s="2"/>
      <c r="AE64" s="2"/>
      <c r="AF64" s="1"/>
      <c r="AG64" s="1"/>
      <c r="AH64" s="1"/>
      <c r="AI64" s="1"/>
      <c r="AJ64" s="1"/>
      <c r="AK64" s="1"/>
    </row>
    <row r="65" spans="1:37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3"/>
      <c r="L65" s="3"/>
      <c r="M65" s="3"/>
      <c r="N65" s="3"/>
      <c r="O65" s="4"/>
      <c r="P65" s="4"/>
      <c r="Q65" s="4"/>
      <c r="R65" s="3"/>
      <c r="S65" s="3"/>
      <c r="T65" s="3"/>
      <c r="U65" s="3"/>
      <c r="V65" s="4"/>
      <c r="W65" s="4"/>
      <c r="X65" s="2"/>
      <c r="Y65" s="5"/>
      <c r="Z65" s="2"/>
      <c r="AA65" s="2"/>
      <c r="AB65" s="2"/>
      <c r="AC65" s="2"/>
      <c r="AD65" s="2"/>
      <c r="AE65" s="2"/>
      <c r="AF65" s="1"/>
      <c r="AG65" s="1"/>
      <c r="AH65" s="1"/>
      <c r="AI65" s="1"/>
      <c r="AJ65" s="1"/>
      <c r="AK65" s="1"/>
    </row>
    <row r="66" spans="1:37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3"/>
      <c r="L66" s="3"/>
      <c r="M66" s="3"/>
      <c r="N66" s="3"/>
      <c r="O66" s="4"/>
      <c r="P66" s="4"/>
      <c r="Q66" s="4"/>
      <c r="R66" s="3"/>
      <c r="S66" s="3"/>
      <c r="T66" s="3"/>
      <c r="U66" s="3"/>
      <c r="V66" s="4"/>
      <c r="W66" s="4"/>
      <c r="X66" s="2"/>
      <c r="Y66" s="5"/>
      <c r="Z66" s="2"/>
      <c r="AA66" s="2"/>
      <c r="AB66" s="2"/>
      <c r="AC66" s="2"/>
      <c r="AD66" s="2"/>
      <c r="AE66" s="2"/>
      <c r="AF66" s="1"/>
      <c r="AG66" s="1"/>
      <c r="AH66" s="1"/>
      <c r="AI66" s="1"/>
      <c r="AJ66" s="1"/>
      <c r="AK66" s="1"/>
    </row>
    <row r="67" spans="1:37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3"/>
      <c r="L67" s="3"/>
      <c r="M67" s="3"/>
      <c r="N67" s="3"/>
      <c r="O67" s="4"/>
      <c r="P67" s="4"/>
      <c r="Q67" s="4"/>
      <c r="R67" s="3"/>
      <c r="S67" s="3"/>
      <c r="T67" s="3"/>
      <c r="U67" s="3"/>
      <c r="V67" s="4"/>
      <c r="W67" s="4"/>
      <c r="X67" s="2"/>
      <c r="Y67" s="5"/>
      <c r="Z67" s="2"/>
      <c r="AA67" s="2"/>
      <c r="AB67" s="2"/>
      <c r="AC67" s="2"/>
      <c r="AD67" s="2"/>
      <c r="AE67" s="2"/>
      <c r="AF67" s="1"/>
      <c r="AG67" s="1"/>
      <c r="AH67" s="1"/>
      <c r="AI67" s="1"/>
      <c r="AJ67" s="1"/>
      <c r="AK67" s="1"/>
    </row>
    <row r="68" spans="1:37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3"/>
      <c r="L68" s="3"/>
      <c r="M68" s="3"/>
      <c r="N68" s="3"/>
      <c r="O68" s="4"/>
      <c r="P68" s="4"/>
      <c r="Q68" s="4"/>
      <c r="R68" s="3"/>
      <c r="S68" s="3"/>
      <c r="T68" s="3"/>
      <c r="U68" s="3"/>
      <c r="V68" s="4"/>
      <c r="W68" s="4"/>
      <c r="X68" s="2"/>
      <c r="Y68" s="5"/>
      <c r="Z68" s="2"/>
      <c r="AA68" s="2"/>
      <c r="AB68" s="2"/>
      <c r="AC68" s="2"/>
      <c r="AD68" s="2"/>
      <c r="AE68" s="2"/>
      <c r="AF68" s="1"/>
      <c r="AG68" s="1"/>
      <c r="AH68" s="1"/>
      <c r="AI68" s="1"/>
      <c r="AJ68" s="1"/>
      <c r="AK68" s="1"/>
    </row>
    <row r="69" spans="1:37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3"/>
      <c r="L69" s="3"/>
      <c r="M69" s="3"/>
      <c r="N69" s="3"/>
      <c r="O69" s="4"/>
      <c r="P69" s="4"/>
      <c r="Q69" s="4"/>
      <c r="R69" s="3"/>
      <c r="S69" s="3"/>
      <c r="T69" s="3"/>
      <c r="U69" s="3"/>
      <c r="V69" s="4"/>
      <c r="W69" s="4"/>
      <c r="X69" s="2"/>
      <c r="Y69" s="5"/>
      <c r="Z69" s="2"/>
      <c r="AA69" s="2"/>
      <c r="AB69" s="2"/>
      <c r="AC69" s="2"/>
      <c r="AD69" s="2"/>
      <c r="AE69" s="2"/>
      <c r="AF69" s="1"/>
      <c r="AG69" s="1"/>
      <c r="AH69" s="1"/>
      <c r="AI69" s="1"/>
      <c r="AJ69" s="1"/>
      <c r="AK69" s="1"/>
    </row>
    <row r="70" spans="1:37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3"/>
      <c r="L70" s="3"/>
      <c r="M70" s="3"/>
      <c r="N70" s="3"/>
      <c r="O70" s="4"/>
      <c r="P70" s="4"/>
      <c r="Q70" s="4"/>
      <c r="R70" s="3"/>
      <c r="S70" s="3"/>
      <c r="T70" s="3"/>
      <c r="U70" s="3"/>
      <c r="V70" s="4"/>
      <c r="W70" s="4"/>
      <c r="X70" s="2"/>
      <c r="Y70" s="5"/>
      <c r="Z70" s="2"/>
      <c r="AA70" s="2"/>
      <c r="AB70" s="2"/>
      <c r="AC70" s="2"/>
      <c r="AD70" s="2"/>
      <c r="AE70" s="2"/>
      <c r="AF70" s="1"/>
      <c r="AG70" s="1"/>
      <c r="AH70" s="1"/>
      <c r="AI70" s="1"/>
      <c r="AJ70" s="1"/>
      <c r="AK70" s="1"/>
    </row>
    <row r="71" spans="1:37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3"/>
      <c r="L71" s="3"/>
      <c r="M71" s="3"/>
      <c r="N71" s="3"/>
      <c r="O71" s="4"/>
      <c r="P71" s="4"/>
      <c r="Q71" s="4"/>
      <c r="R71" s="3"/>
      <c r="S71" s="3"/>
      <c r="T71" s="3"/>
      <c r="U71" s="3"/>
      <c r="V71" s="4"/>
      <c r="W71" s="4"/>
      <c r="X71" s="2"/>
      <c r="Y71" s="5"/>
      <c r="Z71" s="2"/>
      <c r="AA71" s="2"/>
      <c r="AB71" s="2"/>
      <c r="AC71" s="2"/>
      <c r="AD71" s="2"/>
      <c r="AE71" s="2"/>
      <c r="AF71" s="1"/>
      <c r="AG71" s="1"/>
      <c r="AH71" s="1"/>
      <c r="AI71" s="1"/>
      <c r="AJ71" s="1"/>
      <c r="AK71" s="1"/>
    </row>
    <row r="72" spans="1:37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3"/>
      <c r="L72" s="3"/>
      <c r="M72" s="3"/>
      <c r="N72" s="3"/>
      <c r="O72" s="4"/>
      <c r="P72" s="4"/>
      <c r="Q72" s="4"/>
      <c r="R72" s="3"/>
      <c r="S72" s="3"/>
      <c r="T72" s="3"/>
      <c r="U72" s="3"/>
      <c r="V72" s="4"/>
      <c r="W72" s="4"/>
      <c r="X72" s="2"/>
      <c r="Y72" s="5"/>
      <c r="Z72" s="2"/>
      <c r="AA72" s="2"/>
      <c r="AB72" s="2"/>
      <c r="AC72" s="2"/>
      <c r="AD72" s="2"/>
      <c r="AE72" s="2"/>
      <c r="AF72" s="1"/>
      <c r="AG72" s="1"/>
      <c r="AH72" s="1"/>
      <c r="AI72" s="1"/>
      <c r="AJ72" s="1"/>
      <c r="AK72" s="1"/>
    </row>
    <row r="73" spans="1:37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3"/>
      <c r="L73" s="3"/>
      <c r="M73" s="3"/>
      <c r="N73" s="3"/>
      <c r="O73" s="4"/>
      <c r="P73" s="4"/>
      <c r="Q73" s="4"/>
      <c r="R73" s="3"/>
      <c r="S73" s="3"/>
      <c r="T73" s="3"/>
      <c r="U73" s="3"/>
      <c r="V73" s="4"/>
      <c r="W73" s="4"/>
      <c r="X73" s="2"/>
      <c r="Y73" s="5"/>
      <c r="Z73" s="2"/>
      <c r="AA73" s="2"/>
      <c r="AB73" s="2"/>
      <c r="AC73" s="2"/>
      <c r="AD73" s="2"/>
      <c r="AE73" s="2"/>
      <c r="AF73" s="1"/>
      <c r="AG73" s="1"/>
      <c r="AH73" s="1"/>
      <c r="AI73" s="1"/>
      <c r="AJ73" s="1"/>
      <c r="AK73" s="1"/>
    </row>
    <row r="74" spans="1:37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3"/>
      <c r="L74" s="3"/>
      <c r="M74" s="3"/>
      <c r="N74" s="3"/>
      <c r="O74" s="4"/>
      <c r="P74" s="4"/>
      <c r="Q74" s="4"/>
      <c r="R74" s="3"/>
      <c r="S74" s="3"/>
      <c r="T74" s="3"/>
      <c r="U74" s="3"/>
      <c r="V74" s="4"/>
      <c r="W74" s="4"/>
      <c r="X74" s="2"/>
      <c r="Y74" s="5"/>
      <c r="Z74" s="2"/>
      <c r="AA74" s="2"/>
      <c r="AB74" s="2"/>
      <c r="AC74" s="2"/>
      <c r="AD74" s="2"/>
      <c r="AE74" s="2"/>
      <c r="AF74" s="1"/>
      <c r="AG74" s="1"/>
      <c r="AH74" s="1"/>
      <c r="AI74" s="1"/>
      <c r="AJ74" s="1"/>
      <c r="AK74" s="1"/>
    </row>
    <row r="75" spans="1:37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3"/>
      <c r="L75" s="3"/>
      <c r="M75" s="3"/>
      <c r="N75" s="3"/>
      <c r="O75" s="4"/>
      <c r="P75" s="4"/>
      <c r="Q75" s="4"/>
      <c r="R75" s="3"/>
      <c r="S75" s="3"/>
      <c r="T75" s="3"/>
      <c r="U75" s="3"/>
      <c r="V75" s="4"/>
      <c r="W75" s="4"/>
      <c r="X75" s="2"/>
      <c r="Y75" s="5"/>
      <c r="Z75" s="2"/>
      <c r="AA75" s="2"/>
      <c r="AB75" s="2"/>
      <c r="AC75" s="2"/>
      <c r="AD75" s="2"/>
      <c r="AE75" s="2"/>
      <c r="AF75" s="1"/>
      <c r="AG75" s="1"/>
      <c r="AH75" s="1"/>
      <c r="AI75" s="1"/>
      <c r="AJ75" s="1"/>
      <c r="AK75" s="1"/>
    </row>
  </sheetData>
  <sheetProtection algorithmName="SHA-512" hashValue="x6nqu3L7Z5Wm07YBxv/QazaJq2QFsIzaSLxHJwtEF+w/tJmeMSDHiaUUbQOwKO0alJBGSXRVlZKfTInXU8qx0w==" saltValue="QBnm9ugpB0zUnJhBnwYpuA==" spinCount="100000" sheet="1" objects="1" scenarios="1"/>
  <mergeCells count="41">
    <mergeCell ref="B2:Y2"/>
    <mergeCell ref="B4:G5"/>
    <mergeCell ref="H4:H5"/>
    <mergeCell ref="I4:I5"/>
    <mergeCell ref="K4:K7"/>
    <mergeCell ref="L4:L7"/>
    <mergeCell ref="M4:M7"/>
    <mergeCell ref="N4:N7"/>
    <mergeCell ref="O4:O7"/>
    <mergeCell ref="P4:P7"/>
    <mergeCell ref="B7:G8"/>
    <mergeCell ref="H7:H8"/>
    <mergeCell ref="I7:I8"/>
    <mergeCell ref="K8:P8"/>
    <mergeCell ref="R8:W8"/>
    <mergeCell ref="R4:R7"/>
    <mergeCell ref="B10:B15"/>
    <mergeCell ref="C10:C15"/>
    <mergeCell ref="D10:D15"/>
    <mergeCell ref="E10:G11"/>
    <mergeCell ref="H10:I11"/>
    <mergeCell ref="E12:E15"/>
    <mergeCell ref="F12:F15"/>
    <mergeCell ref="G12:G15"/>
    <mergeCell ref="H12:H15"/>
    <mergeCell ref="I12:I15"/>
    <mergeCell ref="S4:S7"/>
    <mergeCell ref="T4:T7"/>
    <mergeCell ref="U4:U7"/>
    <mergeCell ref="V4:V7"/>
    <mergeCell ref="W4:W7"/>
    <mergeCell ref="G17:G18"/>
    <mergeCell ref="H17:H18"/>
    <mergeCell ref="I17:I18"/>
    <mergeCell ref="B61:Y61"/>
    <mergeCell ref="B17:B18"/>
    <mergeCell ref="C17:C18"/>
    <mergeCell ref="D17:D18"/>
    <mergeCell ref="E17:E18"/>
    <mergeCell ref="F17:F18"/>
    <mergeCell ref="B54:I5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VSWR Calc</vt:lpstr>
      <vt:lpstr>'VSWR Calc'!Print_Area</vt:lpstr>
    </vt:vector>
  </TitlesOfParts>
  <Company>DeLorme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Lapayev</dc:creator>
  <cp:lastModifiedBy>Helpdesk</cp:lastModifiedBy>
  <dcterms:created xsi:type="dcterms:W3CDTF">2013-06-10T20:16:39Z</dcterms:created>
  <dcterms:modified xsi:type="dcterms:W3CDTF">2017-03-15T14:49:32Z</dcterms:modified>
</cp:coreProperties>
</file>